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" sheetId="1" r:id="rId1"/>
  </sheets>
  <definedNames>
    <definedName name="_xlnm._FilterDatabase" localSheetId="0" hidden="1">sheet!$B$2:$D$1131</definedName>
    <definedName name="_xlnm.Print_Titles" localSheetId="0">sheet!$1:$2</definedName>
  </definedNames>
  <calcPr calcId="144525"/>
</workbook>
</file>

<file path=xl/sharedStrings.xml><?xml version="1.0" encoding="utf-8"?>
<sst xmlns="http://schemas.openxmlformats.org/spreadsheetml/2006/main" count="292" uniqueCount="7">
  <si>
    <t>金寨县梅山镇2023年社区工作者招聘笔试成绩汇总表</t>
  </si>
  <si>
    <t>序号</t>
  </si>
  <si>
    <t>准考证号</t>
  </si>
  <si>
    <t>职位代码</t>
  </si>
  <si>
    <t>笔试分数</t>
  </si>
  <si>
    <t>备注</t>
  </si>
  <si>
    <t>缺考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</si>
</sst>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32"/>
  <sheetViews>
    <sheetView tabSelected="1" workbookViewId="0">
      <selection activeCell="A1" sqref="A1:E1"/>
    </sheetView>
  </sheetViews>
  <sheetFormatPr defaultColWidth="9" defaultRowHeight="13.5" outlineLevelCol="4"/>
  <cols>
    <col min="1" max="1" width="12.5" customWidth="1"/>
    <col min="2" max="2" width="22" style="1" customWidth="1"/>
    <col min="3" max="3" width="19" style="1" customWidth="1"/>
    <col min="4" max="4" width="17.375" style="1" customWidth="1"/>
    <col min="5" max="5" width="17.625" style="1" customWidth="1"/>
    <col min="6" max="16374" width="9" style="1"/>
  </cols>
  <sheetData>
    <row r="1" ht="50" customHeight="1" spans="1:5">
      <c r="A1" s="2" t="s">
        <v>0</v>
      </c>
      <c r="B1" s="2"/>
      <c r="C1" s="2"/>
      <c r="D1" s="2"/>
      <c r="E1" s="2"/>
    </row>
    <row r="2" ht="3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30" customHeight="1" spans="1:5">
      <c r="A3" s="4">
        <v>1</v>
      </c>
      <c r="B3" s="4" t="str">
        <f>"2308130101"</f>
        <v>2308130101</v>
      </c>
      <c r="C3" s="4" t="str">
        <f t="shared" ref="C3:C66" si="0">"2023101"</f>
        <v>2023101</v>
      </c>
      <c r="D3" s="4">
        <v>61</v>
      </c>
      <c r="E3" s="4"/>
    </row>
    <row r="4" s="1" customFormat="1" ht="30" customHeight="1" spans="1:5">
      <c r="A4" s="4">
        <v>2</v>
      </c>
      <c r="B4" s="4" t="str">
        <f>"2308130102"</f>
        <v>2308130102</v>
      </c>
      <c r="C4" s="4" t="str">
        <f t="shared" si="0"/>
        <v>2023101</v>
      </c>
      <c r="D4" s="4">
        <v>75</v>
      </c>
      <c r="E4" s="4"/>
    </row>
    <row r="5" s="1" customFormat="1" ht="30" customHeight="1" spans="1:5">
      <c r="A5" s="4">
        <v>3</v>
      </c>
      <c r="B5" s="4" t="str">
        <f>"2308130103"</f>
        <v>2308130103</v>
      </c>
      <c r="C5" s="4" t="str">
        <f t="shared" si="0"/>
        <v>2023101</v>
      </c>
      <c r="D5" s="4">
        <v>69</v>
      </c>
      <c r="E5" s="4"/>
    </row>
    <row r="6" s="1" customFormat="1" ht="30" customHeight="1" spans="1:5">
      <c r="A6" s="4">
        <v>4</v>
      </c>
      <c r="B6" s="4" t="str">
        <f>"2308130104"</f>
        <v>2308130104</v>
      </c>
      <c r="C6" s="4" t="str">
        <f t="shared" si="0"/>
        <v>2023101</v>
      </c>
      <c r="D6" s="4" t="s">
        <v>6</v>
      </c>
      <c r="E6" s="4"/>
    </row>
    <row r="7" s="1" customFormat="1" ht="30" customHeight="1" spans="1:5">
      <c r="A7" s="4">
        <v>5</v>
      </c>
      <c r="B7" s="4" t="str">
        <f>"2308130105"</f>
        <v>2308130105</v>
      </c>
      <c r="C7" s="4" t="str">
        <f t="shared" si="0"/>
        <v>2023101</v>
      </c>
      <c r="D7" s="4" t="s">
        <v>6</v>
      </c>
      <c r="E7" s="4"/>
    </row>
    <row r="8" s="1" customFormat="1" ht="30" customHeight="1" spans="1:5">
      <c r="A8" s="4">
        <v>6</v>
      </c>
      <c r="B8" s="4" t="str">
        <f>"2308130106"</f>
        <v>2308130106</v>
      </c>
      <c r="C8" s="4" t="str">
        <f t="shared" si="0"/>
        <v>2023101</v>
      </c>
      <c r="D8" s="4">
        <v>69</v>
      </c>
      <c r="E8" s="4"/>
    </row>
    <row r="9" s="1" customFormat="1" ht="30" customHeight="1" spans="1:5">
      <c r="A9" s="4">
        <v>7</v>
      </c>
      <c r="B9" s="4" t="str">
        <f>"2308130107"</f>
        <v>2308130107</v>
      </c>
      <c r="C9" s="4" t="str">
        <f t="shared" si="0"/>
        <v>2023101</v>
      </c>
      <c r="D9" s="4">
        <v>55</v>
      </c>
      <c r="E9" s="4"/>
    </row>
    <row r="10" s="1" customFormat="1" ht="30" customHeight="1" spans="1:5">
      <c r="A10" s="4">
        <v>8</v>
      </c>
      <c r="B10" s="4" t="str">
        <f>"2308130108"</f>
        <v>2308130108</v>
      </c>
      <c r="C10" s="4" t="str">
        <f t="shared" si="0"/>
        <v>2023101</v>
      </c>
      <c r="D10" s="4">
        <v>62</v>
      </c>
      <c r="E10" s="4"/>
    </row>
    <row r="11" s="1" customFormat="1" ht="30" customHeight="1" spans="1:5">
      <c r="A11" s="4">
        <v>9</v>
      </c>
      <c r="B11" s="4" t="str">
        <f>"2308130109"</f>
        <v>2308130109</v>
      </c>
      <c r="C11" s="4" t="str">
        <f t="shared" si="0"/>
        <v>2023101</v>
      </c>
      <c r="D11" s="4">
        <v>51</v>
      </c>
      <c r="E11" s="4"/>
    </row>
    <row r="12" s="1" customFormat="1" ht="30" customHeight="1" spans="1:5">
      <c r="A12" s="4">
        <v>10</v>
      </c>
      <c r="B12" s="4" t="str">
        <f>"2308130110"</f>
        <v>2308130110</v>
      </c>
      <c r="C12" s="4" t="str">
        <f t="shared" si="0"/>
        <v>2023101</v>
      </c>
      <c r="D12" s="4">
        <v>70</v>
      </c>
      <c r="E12" s="4"/>
    </row>
    <row r="13" s="1" customFormat="1" ht="30" customHeight="1" spans="1:5">
      <c r="A13" s="4">
        <v>11</v>
      </c>
      <c r="B13" s="4" t="str">
        <f>"2308130111"</f>
        <v>2308130111</v>
      </c>
      <c r="C13" s="4" t="str">
        <f t="shared" si="0"/>
        <v>2023101</v>
      </c>
      <c r="D13" s="4">
        <v>69</v>
      </c>
      <c r="E13" s="4"/>
    </row>
    <row r="14" s="1" customFormat="1" ht="30" customHeight="1" spans="1:5">
      <c r="A14" s="4">
        <v>12</v>
      </c>
      <c r="B14" s="4" t="str">
        <f>"2308130112"</f>
        <v>2308130112</v>
      </c>
      <c r="C14" s="4" t="str">
        <f t="shared" si="0"/>
        <v>2023101</v>
      </c>
      <c r="D14" s="4" t="s">
        <v>6</v>
      </c>
      <c r="E14" s="4"/>
    </row>
    <row r="15" s="1" customFormat="1" ht="30" customHeight="1" spans="1:5">
      <c r="A15" s="4">
        <v>13</v>
      </c>
      <c r="B15" s="4" t="str">
        <f>"2308130113"</f>
        <v>2308130113</v>
      </c>
      <c r="C15" s="4" t="str">
        <f t="shared" si="0"/>
        <v>2023101</v>
      </c>
      <c r="D15" s="4">
        <v>69</v>
      </c>
      <c r="E15" s="4"/>
    </row>
    <row r="16" s="1" customFormat="1" ht="30" customHeight="1" spans="1:5">
      <c r="A16" s="4">
        <v>14</v>
      </c>
      <c r="B16" s="4" t="str">
        <f>"2308130114"</f>
        <v>2308130114</v>
      </c>
      <c r="C16" s="4" t="str">
        <f t="shared" si="0"/>
        <v>2023101</v>
      </c>
      <c r="D16" s="4">
        <v>52</v>
      </c>
      <c r="E16" s="4"/>
    </row>
    <row r="17" s="1" customFormat="1" ht="30" customHeight="1" spans="1:5">
      <c r="A17" s="4">
        <v>15</v>
      </c>
      <c r="B17" s="4" t="str">
        <f>"2308130115"</f>
        <v>2308130115</v>
      </c>
      <c r="C17" s="4" t="str">
        <f t="shared" si="0"/>
        <v>2023101</v>
      </c>
      <c r="D17" s="4" t="s">
        <v>6</v>
      </c>
      <c r="E17" s="4"/>
    </row>
    <row r="18" s="1" customFormat="1" ht="30" customHeight="1" spans="1:5">
      <c r="A18" s="4">
        <v>16</v>
      </c>
      <c r="B18" s="4" t="str">
        <f>"2308130116"</f>
        <v>2308130116</v>
      </c>
      <c r="C18" s="4" t="str">
        <f t="shared" si="0"/>
        <v>2023101</v>
      </c>
      <c r="D18" s="4">
        <v>60</v>
      </c>
      <c r="E18" s="4"/>
    </row>
    <row r="19" s="1" customFormat="1" ht="30" customHeight="1" spans="1:5">
      <c r="A19" s="4">
        <v>17</v>
      </c>
      <c r="B19" s="4" t="str">
        <f>"2308130117"</f>
        <v>2308130117</v>
      </c>
      <c r="C19" s="4" t="str">
        <f t="shared" si="0"/>
        <v>2023101</v>
      </c>
      <c r="D19" s="4">
        <v>72</v>
      </c>
      <c r="E19" s="4"/>
    </row>
    <row r="20" s="1" customFormat="1" ht="30" customHeight="1" spans="1:5">
      <c r="A20" s="4">
        <v>18</v>
      </c>
      <c r="B20" s="4" t="str">
        <f>"2308130118"</f>
        <v>2308130118</v>
      </c>
      <c r="C20" s="4" t="str">
        <f t="shared" si="0"/>
        <v>2023101</v>
      </c>
      <c r="D20" s="4" t="s">
        <v>6</v>
      </c>
      <c r="E20" s="4"/>
    </row>
    <row r="21" s="1" customFormat="1" ht="30" customHeight="1" spans="1:5">
      <c r="A21" s="4">
        <v>19</v>
      </c>
      <c r="B21" s="4" t="str">
        <f>"2308130119"</f>
        <v>2308130119</v>
      </c>
      <c r="C21" s="4" t="str">
        <f t="shared" si="0"/>
        <v>2023101</v>
      </c>
      <c r="D21" s="4">
        <v>61</v>
      </c>
      <c r="E21" s="4"/>
    </row>
    <row r="22" s="1" customFormat="1" ht="30" customHeight="1" spans="1:5">
      <c r="A22" s="4">
        <v>20</v>
      </c>
      <c r="B22" s="4" t="str">
        <f>"2308130120"</f>
        <v>2308130120</v>
      </c>
      <c r="C22" s="4" t="str">
        <f t="shared" si="0"/>
        <v>2023101</v>
      </c>
      <c r="D22" s="4" t="s">
        <v>6</v>
      </c>
      <c r="E22" s="4"/>
    </row>
    <row r="23" s="1" customFormat="1" ht="30" customHeight="1" spans="1:5">
      <c r="A23" s="4">
        <v>21</v>
      </c>
      <c r="B23" s="4" t="str">
        <f>"2308130121"</f>
        <v>2308130121</v>
      </c>
      <c r="C23" s="4" t="str">
        <f t="shared" si="0"/>
        <v>2023101</v>
      </c>
      <c r="D23" s="4">
        <v>51</v>
      </c>
      <c r="E23" s="4"/>
    </row>
    <row r="24" s="1" customFormat="1" ht="30" customHeight="1" spans="1:5">
      <c r="A24" s="4">
        <v>22</v>
      </c>
      <c r="B24" s="4" t="str">
        <f>"2308130122"</f>
        <v>2308130122</v>
      </c>
      <c r="C24" s="4" t="str">
        <f t="shared" si="0"/>
        <v>2023101</v>
      </c>
      <c r="D24" s="4">
        <v>71</v>
      </c>
      <c r="E24" s="4"/>
    </row>
    <row r="25" s="1" customFormat="1" ht="30" customHeight="1" spans="1:5">
      <c r="A25" s="4">
        <v>23</v>
      </c>
      <c r="B25" s="4" t="str">
        <f>"2308130123"</f>
        <v>2308130123</v>
      </c>
      <c r="C25" s="4" t="str">
        <f t="shared" si="0"/>
        <v>2023101</v>
      </c>
      <c r="D25" s="4">
        <v>58</v>
      </c>
      <c r="E25" s="4"/>
    </row>
    <row r="26" s="1" customFormat="1" ht="30" customHeight="1" spans="1:5">
      <c r="A26" s="4">
        <v>24</v>
      </c>
      <c r="B26" s="4" t="str">
        <f>"2308130124"</f>
        <v>2308130124</v>
      </c>
      <c r="C26" s="4" t="str">
        <f t="shared" si="0"/>
        <v>2023101</v>
      </c>
      <c r="D26" s="4">
        <v>66</v>
      </c>
      <c r="E26" s="4"/>
    </row>
    <row r="27" s="1" customFormat="1" ht="30" customHeight="1" spans="1:5">
      <c r="A27" s="4">
        <v>25</v>
      </c>
      <c r="B27" s="4" t="str">
        <f>"2308130125"</f>
        <v>2308130125</v>
      </c>
      <c r="C27" s="4" t="str">
        <f t="shared" si="0"/>
        <v>2023101</v>
      </c>
      <c r="D27" s="4" t="s">
        <v>6</v>
      </c>
      <c r="E27" s="4"/>
    </row>
    <row r="28" s="1" customFormat="1" ht="30" customHeight="1" spans="1:5">
      <c r="A28" s="4">
        <v>26</v>
      </c>
      <c r="B28" s="4" t="str">
        <f>"2308130126"</f>
        <v>2308130126</v>
      </c>
      <c r="C28" s="4" t="str">
        <f t="shared" si="0"/>
        <v>2023101</v>
      </c>
      <c r="D28" s="4">
        <v>66</v>
      </c>
      <c r="E28" s="4"/>
    </row>
    <row r="29" s="1" customFormat="1" ht="30" customHeight="1" spans="1:5">
      <c r="A29" s="4">
        <v>27</v>
      </c>
      <c r="B29" s="4" t="str">
        <f>"2308130127"</f>
        <v>2308130127</v>
      </c>
      <c r="C29" s="4" t="str">
        <f t="shared" si="0"/>
        <v>2023101</v>
      </c>
      <c r="D29" s="4">
        <v>73</v>
      </c>
      <c r="E29" s="4"/>
    </row>
    <row r="30" s="1" customFormat="1" ht="30" customHeight="1" spans="1:5">
      <c r="A30" s="4">
        <v>28</v>
      </c>
      <c r="B30" s="4" t="str">
        <f>"2308130128"</f>
        <v>2308130128</v>
      </c>
      <c r="C30" s="4" t="str">
        <f t="shared" si="0"/>
        <v>2023101</v>
      </c>
      <c r="D30" s="4" t="s">
        <v>6</v>
      </c>
      <c r="E30" s="4"/>
    </row>
    <row r="31" s="1" customFormat="1" ht="30" customHeight="1" spans="1:5">
      <c r="A31" s="4">
        <v>29</v>
      </c>
      <c r="B31" s="4" t="str">
        <f>"2308130129"</f>
        <v>2308130129</v>
      </c>
      <c r="C31" s="4" t="str">
        <f t="shared" si="0"/>
        <v>2023101</v>
      </c>
      <c r="D31" s="4" t="s">
        <v>6</v>
      </c>
      <c r="E31" s="4"/>
    </row>
    <row r="32" s="1" customFormat="1" ht="30" customHeight="1" spans="1:5">
      <c r="A32" s="4">
        <v>30</v>
      </c>
      <c r="B32" s="4" t="str">
        <f>"2308130130"</f>
        <v>2308130130</v>
      </c>
      <c r="C32" s="4" t="str">
        <f t="shared" si="0"/>
        <v>2023101</v>
      </c>
      <c r="D32" s="4" t="s">
        <v>6</v>
      </c>
      <c r="E32" s="4"/>
    </row>
    <row r="33" s="1" customFormat="1" ht="30" customHeight="1" spans="1:5">
      <c r="A33" s="4">
        <v>31</v>
      </c>
      <c r="B33" s="4" t="str">
        <f>"2308130201"</f>
        <v>2308130201</v>
      </c>
      <c r="C33" s="4" t="str">
        <f t="shared" si="0"/>
        <v>2023101</v>
      </c>
      <c r="D33" s="4">
        <v>83</v>
      </c>
      <c r="E33" s="4"/>
    </row>
    <row r="34" s="1" customFormat="1" ht="30" customHeight="1" spans="1:5">
      <c r="A34" s="4">
        <v>32</v>
      </c>
      <c r="B34" s="4" t="str">
        <f>"2308130202"</f>
        <v>2308130202</v>
      </c>
      <c r="C34" s="4" t="str">
        <f t="shared" si="0"/>
        <v>2023101</v>
      </c>
      <c r="D34" s="4">
        <v>64</v>
      </c>
      <c r="E34" s="4"/>
    </row>
    <row r="35" s="1" customFormat="1" ht="30" customHeight="1" spans="1:5">
      <c r="A35" s="4">
        <v>33</v>
      </c>
      <c r="B35" s="4" t="str">
        <f>"2308130203"</f>
        <v>2308130203</v>
      </c>
      <c r="C35" s="4" t="str">
        <f t="shared" si="0"/>
        <v>2023101</v>
      </c>
      <c r="D35" s="4">
        <v>60</v>
      </c>
      <c r="E35" s="4"/>
    </row>
    <row r="36" s="1" customFormat="1" ht="30" customHeight="1" spans="1:5">
      <c r="A36" s="4">
        <v>34</v>
      </c>
      <c r="B36" s="4" t="str">
        <f>"2308130204"</f>
        <v>2308130204</v>
      </c>
      <c r="C36" s="4" t="str">
        <f t="shared" si="0"/>
        <v>2023101</v>
      </c>
      <c r="D36" s="4">
        <v>68</v>
      </c>
      <c r="E36" s="4"/>
    </row>
    <row r="37" s="1" customFormat="1" ht="30" customHeight="1" spans="1:5">
      <c r="A37" s="4">
        <v>35</v>
      </c>
      <c r="B37" s="4" t="str">
        <f>"2308130205"</f>
        <v>2308130205</v>
      </c>
      <c r="C37" s="4" t="str">
        <f t="shared" si="0"/>
        <v>2023101</v>
      </c>
      <c r="D37" s="4">
        <v>50</v>
      </c>
      <c r="E37" s="4"/>
    </row>
    <row r="38" s="1" customFormat="1" ht="30" customHeight="1" spans="1:5">
      <c r="A38" s="4">
        <v>36</v>
      </c>
      <c r="B38" s="4" t="str">
        <f>"2308130206"</f>
        <v>2308130206</v>
      </c>
      <c r="C38" s="4" t="str">
        <f t="shared" si="0"/>
        <v>2023101</v>
      </c>
      <c r="D38" s="4">
        <v>69</v>
      </c>
      <c r="E38" s="4"/>
    </row>
    <row r="39" s="1" customFormat="1" ht="30" customHeight="1" spans="1:5">
      <c r="A39" s="4">
        <v>37</v>
      </c>
      <c r="B39" s="4" t="str">
        <f>"2308130207"</f>
        <v>2308130207</v>
      </c>
      <c r="C39" s="4" t="str">
        <f t="shared" si="0"/>
        <v>2023101</v>
      </c>
      <c r="D39" s="4" t="s">
        <v>6</v>
      </c>
      <c r="E39" s="4"/>
    </row>
    <row r="40" s="1" customFormat="1" ht="30" customHeight="1" spans="1:5">
      <c r="A40" s="4">
        <v>38</v>
      </c>
      <c r="B40" s="4" t="str">
        <f>"2308130208"</f>
        <v>2308130208</v>
      </c>
      <c r="C40" s="4" t="str">
        <f t="shared" si="0"/>
        <v>2023101</v>
      </c>
      <c r="D40" s="4">
        <v>70</v>
      </c>
      <c r="E40" s="4"/>
    </row>
    <row r="41" s="1" customFormat="1" ht="30" customHeight="1" spans="1:5">
      <c r="A41" s="4">
        <v>39</v>
      </c>
      <c r="B41" s="4" t="str">
        <f>"2308130209"</f>
        <v>2308130209</v>
      </c>
      <c r="C41" s="4" t="str">
        <f t="shared" si="0"/>
        <v>2023101</v>
      </c>
      <c r="D41" s="4">
        <v>58</v>
      </c>
      <c r="E41" s="4"/>
    </row>
    <row r="42" s="1" customFormat="1" ht="30" customHeight="1" spans="1:5">
      <c r="A42" s="4">
        <v>40</v>
      </c>
      <c r="B42" s="4" t="str">
        <f>"2308130210"</f>
        <v>2308130210</v>
      </c>
      <c r="C42" s="4" t="str">
        <f t="shared" si="0"/>
        <v>2023101</v>
      </c>
      <c r="D42" s="4" t="s">
        <v>6</v>
      </c>
      <c r="E42" s="4"/>
    </row>
    <row r="43" s="1" customFormat="1" ht="30" customHeight="1" spans="1:5">
      <c r="A43" s="4">
        <v>41</v>
      </c>
      <c r="B43" s="4" t="str">
        <f>"2308130211"</f>
        <v>2308130211</v>
      </c>
      <c r="C43" s="4" t="str">
        <f t="shared" si="0"/>
        <v>2023101</v>
      </c>
      <c r="D43" s="4" t="s">
        <v>6</v>
      </c>
      <c r="E43" s="4"/>
    </row>
    <row r="44" s="1" customFormat="1" ht="30" customHeight="1" spans="1:5">
      <c r="A44" s="4">
        <v>42</v>
      </c>
      <c r="B44" s="4" t="str">
        <f>"2308130212"</f>
        <v>2308130212</v>
      </c>
      <c r="C44" s="4" t="str">
        <f t="shared" si="0"/>
        <v>2023101</v>
      </c>
      <c r="D44" s="4" t="s">
        <v>6</v>
      </c>
      <c r="E44" s="4"/>
    </row>
    <row r="45" s="1" customFormat="1" ht="30" customHeight="1" spans="1:5">
      <c r="A45" s="4">
        <v>43</v>
      </c>
      <c r="B45" s="4" t="str">
        <f>"2308130213"</f>
        <v>2308130213</v>
      </c>
      <c r="C45" s="4" t="str">
        <f t="shared" si="0"/>
        <v>2023101</v>
      </c>
      <c r="D45" s="4">
        <v>70</v>
      </c>
      <c r="E45" s="4"/>
    </row>
    <row r="46" s="1" customFormat="1" ht="30" customHeight="1" spans="1:5">
      <c r="A46" s="4">
        <v>44</v>
      </c>
      <c r="B46" s="4" t="str">
        <f>"2308130214"</f>
        <v>2308130214</v>
      </c>
      <c r="C46" s="4" t="str">
        <f t="shared" si="0"/>
        <v>2023101</v>
      </c>
      <c r="D46" s="4" t="s">
        <v>6</v>
      </c>
      <c r="E46" s="4"/>
    </row>
    <row r="47" s="1" customFormat="1" ht="30" customHeight="1" spans="1:5">
      <c r="A47" s="4">
        <v>45</v>
      </c>
      <c r="B47" s="4" t="str">
        <f>"2308130215"</f>
        <v>2308130215</v>
      </c>
      <c r="C47" s="4" t="str">
        <f t="shared" si="0"/>
        <v>2023101</v>
      </c>
      <c r="D47" s="4">
        <v>71</v>
      </c>
      <c r="E47" s="4"/>
    </row>
    <row r="48" s="1" customFormat="1" ht="30" customHeight="1" spans="1:5">
      <c r="A48" s="4">
        <v>46</v>
      </c>
      <c r="B48" s="4" t="str">
        <f>"2308130216"</f>
        <v>2308130216</v>
      </c>
      <c r="C48" s="4" t="str">
        <f t="shared" si="0"/>
        <v>2023101</v>
      </c>
      <c r="D48" s="4">
        <v>59</v>
      </c>
      <c r="E48" s="4"/>
    </row>
    <row r="49" s="1" customFormat="1" ht="30" customHeight="1" spans="1:5">
      <c r="A49" s="4">
        <v>47</v>
      </c>
      <c r="B49" s="4" t="str">
        <f>"2308130217"</f>
        <v>2308130217</v>
      </c>
      <c r="C49" s="4" t="str">
        <f t="shared" si="0"/>
        <v>2023101</v>
      </c>
      <c r="D49" s="4">
        <v>61</v>
      </c>
      <c r="E49" s="4"/>
    </row>
    <row r="50" s="1" customFormat="1" ht="30" customHeight="1" spans="1:5">
      <c r="A50" s="4">
        <v>48</v>
      </c>
      <c r="B50" s="4" t="str">
        <f>"2308130218"</f>
        <v>2308130218</v>
      </c>
      <c r="C50" s="4" t="str">
        <f t="shared" si="0"/>
        <v>2023101</v>
      </c>
      <c r="D50" s="4" t="s">
        <v>6</v>
      </c>
      <c r="E50" s="4"/>
    </row>
    <row r="51" s="1" customFormat="1" ht="30" customHeight="1" spans="1:5">
      <c r="A51" s="4">
        <v>49</v>
      </c>
      <c r="B51" s="4" t="str">
        <f>"2308130219"</f>
        <v>2308130219</v>
      </c>
      <c r="C51" s="4" t="str">
        <f t="shared" si="0"/>
        <v>2023101</v>
      </c>
      <c r="D51" s="4">
        <v>63</v>
      </c>
      <c r="E51" s="4"/>
    </row>
    <row r="52" s="1" customFormat="1" ht="30" customHeight="1" spans="1:5">
      <c r="A52" s="4">
        <v>50</v>
      </c>
      <c r="B52" s="4" t="str">
        <f>"2308130220"</f>
        <v>2308130220</v>
      </c>
      <c r="C52" s="4" t="str">
        <f t="shared" si="0"/>
        <v>2023101</v>
      </c>
      <c r="D52" s="4">
        <v>66</v>
      </c>
      <c r="E52" s="4"/>
    </row>
    <row r="53" s="1" customFormat="1" ht="30" customHeight="1" spans="1:5">
      <c r="A53" s="4">
        <v>51</v>
      </c>
      <c r="B53" s="4" t="str">
        <f>"2308130221"</f>
        <v>2308130221</v>
      </c>
      <c r="C53" s="4" t="str">
        <f t="shared" si="0"/>
        <v>2023101</v>
      </c>
      <c r="D53" s="4" t="s">
        <v>6</v>
      </c>
      <c r="E53" s="4"/>
    </row>
    <row r="54" s="1" customFormat="1" ht="30" customHeight="1" spans="1:5">
      <c r="A54" s="4">
        <v>52</v>
      </c>
      <c r="B54" s="4" t="str">
        <f>"2308130222"</f>
        <v>2308130222</v>
      </c>
      <c r="C54" s="4" t="str">
        <f t="shared" si="0"/>
        <v>2023101</v>
      </c>
      <c r="D54" s="4" t="s">
        <v>6</v>
      </c>
      <c r="E54" s="4"/>
    </row>
    <row r="55" s="1" customFormat="1" ht="30" customHeight="1" spans="1:5">
      <c r="A55" s="4">
        <v>53</v>
      </c>
      <c r="B55" s="4" t="str">
        <f>"2308130223"</f>
        <v>2308130223</v>
      </c>
      <c r="C55" s="4" t="str">
        <f t="shared" si="0"/>
        <v>2023101</v>
      </c>
      <c r="D55" s="4">
        <v>61</v>
      </c>
      <c r="E55" s="4"/>
    </row>
    <row r="56" s="1" customFormat="1" ht="30" customHeight="1" spans="1:5">
      <c r="A56" s="4">
        <v>54</v>
      </c>
      <c r="B56" s="4" t="str">
        <f>"2308130224"</f>
        <v>2308130224</v>
      </c>
      <c r="C56" s="4" t="str">
        <f t="shared" si="0"/>
        <v>2023101</v>
      </c>
      <c r="D56" s="4">
        <v>51</v>
      </c>
      <c r="E56" s="4"/>
    </row>
    <row r="57" s="1" customFormat="1" ht="30" customHeight="1" spans="1:5">
      <c r="A57" s="4">
        <v>55</v>
      </c>
      <c r="B57" s="4" t="str">
        <f>"2308130225"</f>
        <v>2308130225</v>
      </c>
      <c r="C57" s="4" t="str">
        <f t="shared" si="0"/>
        <v>2023101</v>
      </c>
      <c r="D57" s="4">
        <v>56</v>
      </c>
      <c r="E57" s="4"/>
    </row>
    <row r="58" s="1" customFormat="1" ht="30" customHeight="1" spans="1:5">
      <c r="A58" s="4">
        <v>56</v>
      </c>
      <c r="B58" s="4" t="str">
        <f>"2308130226"</f>
        <v>2308130226</v>
      </c>
      <c r="C58" s="4" t="str">
        <f t="shared" si="0"/>
        <v>2023101</v>
      </c>
      <c r="D58" s="4">
        <v>67</v>
      </c>
      <c r="E58" s="4"/>
    </row>
    <row r="59" s="1" customFormat="1" ht="30" customHeight="1" spans="1:5">
      <c r="A59" s="4">
        <v>57</v>
      </c>
      <c r="B59" s="4" t="str">
        <f>"2308130227"</f>
        <v>2308130227</v>
      </c>
      <c r="C59" s="4" t="str">
        <f t="shared" si="0"/>
        <v>2023101</v>
      </c>
      <c r="D59" s="4">
        <v>69</v>
      </c>
      <c r="E59" s="4"/>
    </row>
    <row r="60" s="1" customFormat="1" ht="30" customHeight="1" spans="1:5">
      <c r="A60" s="4">
        <v>58</v>
      </c>
      <c r="B60" s="4" t="str">
        <f>"2308130228"</f>
        <v>2308130228</v>
      </c>
      <c r="C60" s="4" t="str">
        <f t="shared" si="0"/>
        <v>2023101</v>
      </c>
      <c r="D60" s="4" t="s">
        <v>6</v>
      </c>
      <c r="E60" s="4"/>
    </row>
    <row r="61" s="1" customFormat="1" ht="30" customHeight="1" spans="1:5">
      <c r="A61" s="4">
        <v>59</v>
      </c>
      <c r="B61" s="4" t="str">
        <f>"2308130229"</f>
        <v>2308130229</v>
      </c>
      <c r="C61" s="4" t="str">
        <f t="shared" si="0"/>
        <v>2023101</v>
      </c>
      <c r="D61" s="4">
        <v>61</v>
      </c>
      <c r="E61" s="4"/>
    </row>
    <row r="62" s="1" customFormat="1" ht="30" customHeight="1" spans="1:5">
      <c r="A62" s="4">
        <v>60</v>
      </c>
      <c r="B62" s="4" t="str">
        <f>"2308130230"</f>
        <v>2308130230</v>
      </c>
      <c r="C62" s="4" t="str">
        <f t="shared" si="0"/>
        <v>2023101</v>
      </c>
      <c r="D62" s="4">
        <v>69</v>
      </c>
      <c r="E62" s="4"/>
    </row>
    <row r="63" s="1" customFormat="1" ht="30" customHeight="1" spans="1:5">
      <c r="A63" s="4">
        <v>61</v>
      </c>
      <c r="B63" s="4" t="str">
        <f>"2308130301"</f>
        <v>2308130301</v>
      </c>
      <c r="C63" s="4" t="str">
        <f t="shared" si="0"/>
        <v>2023101</v>
      </c>
      <c r="D63" s="4">
        <v>68</v>
      </c>
      <c r="E63" s="4"/>
    </row>
    <row r="64" s="1" customFormat="1" ht="30" customHeight="1" spans="1:5">
      <c r="A64" s="4">
        <v>62</v>
      </c>
      <c r="B64" s="4" t="str">
        <f>"2308130302"</f>
        <v>2308130302</v>
      </c>
      <c r="C64" s="4" t="str">
        <f t="shared" si="0"/>
        <v>2023101</v>
      </c>
      <c r="D64" s="4">
        <v>53</v>
      </c>
      <c r="E64" s="4"/>
    </row>
    <row r="65" s="1" customFormat="1" ht="30" customHeight="1" spans="1:5">
      <c r="A65" s="4">
        <v>63</v>
      </c>
      <c r="B65" s="4" t="str">
        <f>"2308130303"</f>
        <v>2308130303</v>
      </c>
      <c r="C65" s="4" t="str">
        <f t="shared" si="0"/>
        <v>2023101</v>
      </c>
      <c r="D65" s="4">
        <v>61</v>
      </c>
      <c r="E65" s="4"/>
    </row>
    <row r="66" s="1" customFormat="1" ht="30" customHeight="1" spans="1:5">
      <c r="A66" s="4">
        <v>64</v>
      </c>
      <c r="B66" s="4" t="str">
        <f>"2308130304"</f>
        <v>2308130304</v>
      </c>
      <c r="C66" s="4" t="str">
        <f t="shared" si="0"/>
        <v>2023101</v>
      </c>
      <c r="D66" s="4">
        <v>37</v>
      </c>
      <c r="E66" s="4"/>
    </row>
    <row r="67" s="1" customFormat="1" ht="30" customHeight="1" spans="1:5">
      <c r="A67" s="4">
        <v>65</v>
      </c>
      <c r="B67" s="4" t="str">
        <f>"2308130305"</f>
        <v>2308130305</v>
      </c>
      <c r="C67" s="4" t="str">
        <f t="shared" ref="C67:C130" si="1">"2023101"</f>
        <v>2023101</v>
      </c>
      <c r="D67" s="4" t="s">
        <v>6</v>
      </c>
      <c r="E67" s="4"/>
    </row>
    <row r="68" s="1" customFormat="1" ht="30" customHeight="1" spans="1:5">
      <c r="A68" s="4">
        <v>66</v>
      </c>
      <c r="B68" s="4" t="str">
        <f>"2308130306"</f>
        <v>2308130306</v>
      </c>
      <c r="C68" s="4" t="str">
        <f t="shared" si="1"/>
        <v>2023101</v>
      </c>
      <c r="D68" s="4">
        <v>40</v>
      </c>
      <c r="E68" s="4"/>
    </row>
    <row r="69" s="1" customFormat="1" ht="30" customHeight="1" spans="1:5">
      <c r="A69" s="4">
        <v>67</v>
      </c>
      <c r="B69" s="4" t="str">
        <f>"2308130307"</f>
        <v>2308130307</v>
      </c>
      <c r="C69" s="4" t="str">
        <f t="shared" si="1"/>
        <v>2023101</v>
      </c>
      <c r="D69" s="4">
        <v>49</v>
      </c>
      <c r="E69" s="4"/>
    </row>
    <row r="70" s="1" customFormat="1" ht="30" customHeight="1" spans="1:5">
      <c r="A70" s="4">
        <v>68</v>
      </c>
      <c r="B70" s="4" t="str">
        <f>"2308130308"</f>
        <v>2308130308</v>
      </c>
      <c r="C70" s="4" t="str">
        <f t="shared" si="1"/>
        <v>2023101</v>
      </c>
      <c r="D70" s="4">
        <v>62</v>
      </c>
      <c r="E70" s="4"/>
    </row>
    <row r="71" s="1" customFormat="1" ht="30" customHeight="1" spans="1:5">
      <c r="A71" s="4">
        <v>69</v>
      </c>
      <c r="B71" s="4" t="str">
        <f>"2308130309"</f>
        <v>2308130309</v>
      </c>
      <c r="C71" s="4" t="str">
        <f t="shared" si="1"/>
        <v>2023101</v>
      </c>
      <c r="D71" s="4" t="s">
        <v>6</v>
      </c>
      <c r="E71" s="4"/>
    </row>
    <row r="72" s="1" customFormat="1" ht="30" customHeight="1" spans="1:5">
      <c r="A72" s="4">
        <v>70</v>
      </c>
      <c r="B72" s="4" t="str">
        <f>"2308130310"</f>
        <v>2308130310</v>
      </c>
      <c r="C72" s="4" t="str">
        <f t="shared" si="1"/>
        <v>2023101</v>
      </c>
      <c r="D72" s="4" t="s">
        <v>6</v>
      </c>
      <c r="E72" s="4"/>
    </row>
    <row r="73" s="1" customFormat="1" ht="30" customHeight="1" spans="1:5">
      <c r="A73" s="4">
        <v>71</v>
      </c>
      <c r="B73" s="4" t="str">
        <f>"2308130311"</f>
        <v>2308130311</v>
      </c>
      <c r="C73" s="4" t="str">
        <f t="shared" si="1"/>
        <v>2023101</v>
      </c>
      <c r="D73" s="4">
        <v>51</v>
      </c>
      <c r="E73" s="4"/>
    </row>
    <row r="74" s="1" customFormat="1" ht="30" customHeight="1" spans="1:5">
      <c r="A74" s="4">
        <v>72</v>
      </c>
      <c r="B74" s="4" t="str">
        <f>"2308130312"</f>
        <v>2308130312</v>
      </c>
      <c r="C74" s="4" t="str">
        <f t="shared" si="1"/>
        <v>2023101</v>
      </c>
      <c r="D74" s="4">
        <v>68</v>
      </c>
      <c r="E74" s="4"/>
    </row>
    <row r="75" s="1" customFormat="1" ht="30" customHeight="1" spans="1:5">
      <c r="A75" s="4">
        <v>73</v>
      </c>
      <c r="B75" s="4" t="str">
        <f>"2308130313"</f>
        <v>2308130313</v>
      </c>
      <c r="C75" s="4" t="str">
        <f t="shared" si="1"/>
        <v>2023101</v>
      </c>
      <c r="D75" s="4">
        <v>73</v>
      </c>
      <c r="E75" s="4"/>
    </row>
    <row r="76" s="1" customFormat="1" ht="30" customHeight="1" spans="1:5">
      <c r="A76" s="4">
        <v>74</v>
      </c>
      <c r="B76" s="4" t="str">
        <f>"2308130314"</f>
        <v>2308130314</v>
      </c>
      <c r="C76" s="4" t="str">
        <f t="shared" si="1"/>
        <v>2023101</v>
      </c>
      <c r="D76" s="4">
        <v>63</v>
      </c>
      <c r="E76" s="4"/>
    </row>
    <row r="77" s="1" customFormat="1" ht="30" customHeight="1" spans="1:5">
      <c r="A77" s="4">
        <v>75</v>
      </c>
      <c r="B77" s="4" t="str">
        <f>"2308130315"</f>
        <v>2308130315</v>
      </c>
      <c r="C77" s="4" t="str">
        <f t="shared" si="1"/>
        <v>2023101</v>
      </c>
      <c r="D77" s="4">
        <v>63</v>
      </c>
      <c r="E77" s="4"/>
    </row>
    <row r="78" s="1" customFormat="1" ht="30" customHeight="1" spans="1:5">
      <c r="A78" s="4">
        <v>76</v>
      </c>
      <c r="B78" s="4" t="str">
        <f>"2308130316"</f>
        <v>2308130316</v>
      </c>
      <c r="C78" s="4" t="str">
        <f t="shared" si="1"/>
        <v>2023101</v>
      </c>
      <c r="D78" s="4">
        <v>60</v>
      </c>
      <c r="E78" s="4"/>
    </row>
    <row r="79" s="1" customFormat="1" ht="30" customHeight="1" spans="1:5">
      <c r="A79" s="4">
        <v>77</v>
      </c>
      <c r="B79" s="4" t="str">
        <f>"2308130317"</f>
        <v>2308130317</v>
      </c>
      <c r="C79" s="4" t="str">
        <f t="shared" si="1"/>
        <v>2023101</v>
      </c>
      <c r="D79" s="4" t="s">
        <v>6</v>
      </c>
      <c r="E79" s="4"/>
    </row>
    <row r="80" s="1" customFormat="1" ht="30" customHeight="1" spans="1:5">
      <c r="A80" s="4">
        <v>78</v>
      </c>
      <c r="B80" s="4" t="str">
        <f>"2308130318"</f>
        <v>2308130318</v>
      </c>
      <c r="C80" s="4" t="str">
        <f t="shared" si="1"/>
        <v>2023101</v>
      </c>
      <c r="D80" s="4">
        <v>57</v>
      </c>
      <c r="E80" s="4"/>
    </row>
    <row r="81" s="1" customFormat="1" ht="30" customHeight="1" spans="1:5">
      <c r="A81" s="4">
        <v>79</v>
      </c>
      <c r="B81" s="4" t="str">
        <f>"2308130319"</f>
        <v>2308130319</v>
      </c>
      <c r="C81" s="4" t="str">
        <f t="shared" si="1"/>
        <v>2023101</v>
      </c>
      <c r="D81" s="4">
        <v>55</v>
      </c>
      <c r="E81" s="4"/>
    </row>
    <row r="82" s="1" customFormat="1" ht="30" customHeight="1" spans="1:5">
      <c r="A82" s="4">
        <v>80</v>
      </c>
      <c r="B82" s="4" t="str">
        <f>"2308130320"</f>
        <v>2308130320</v>
      </c>
      <c r="C82" s="4" t="str">
        <f t="shared" si="1"/>
        <v>2023101</v>
      </c>
      <c r="D82" s="4">
        <v>40</v>
      </c>
      <c r="E82" s="4"/>
    </row>
    <row r="83" s="1" customFormat="1" ht="30" customHeight="1" spans="1:5">
      <c r="A83" s="4">
        <v>81</v>
      </c>
      <c r="B83" s="4" t="str">
        <f>"2308130321"</f>
        <v>2308130321</v>
      </c>
      <c r="C83" s="4" t="str">
        <f t="shared" si="1"/>
        <v>2023101</v>
      </c>
      <c r="D83" s="4">
        <v>53</v>
      </c>
      <c r="E83" s="4"/>
    </row>
    <row r="84" s="1" customFormat="1" ht="30" customHeight="1" spans="1:5">
      <c r="A84" s="4">
        <v>82</v>
      </c>
      <c r="B84" s="4" t="str">
        <f>"2308130322"</f>
        <v>2308130322</v>
      </c>
      <c r="C84" s="4" t="str">
        <f t="shared" si="1"/>
        <v>2023101</v>
      </c>
      <c r="D84" s="4">
        <v>63</v>
      </c>
      <c r="E84" s="4"/>
    </row>
    <row r="85" s="1" customFormat="1" ht="30" customHeight="1" spans="1:5">
      <c r="A85" s="4">
        <v>83</v>
      </c>
      <c r="B85" s="4" t="str">
        <f>"2308130323"</f>
        <v>2308130323</v>
      </c>
      <c r="C85" s="4" t="str">
        <f t="shared" si="1"/>
        <v>2023101</v>
      </c>
      <c r="D85" s="4">
        <v>59</v>
      </c>
      <c r="E85" s="4"/>
    </row>
    <row r="86" s="1" customFormat="1" ht="30" customHeight="1" spans="1:5">
      <c r="A86" s="4">
        <v>84</v>
      </c>
      <c r="B86" s="4" t="str">
        <f>"2308130324"</f>
        <v>2308130324</v>
      </c>
      <c r="C86" s="4" t="str">
        <f t="shared" si="1"/>
        <v>2023101</v>
      </c>
      <c r="D86" s="4">
        <v>57</v>
      </c>
      <c r="E86" s="4"/>
    </row>
    <row r="87" s="1" customFormat="1" ht="30" customHeight="1" spans="1:5">
      <c r="A87" s="4">
        <v>85</v>
      </c>
      <c r="B87" s="4" t="str">
        <f>"2308130325"</f>
        <v>2308130325</v>
      </c>
      <c r="C87" s="4" t="str">
        <f t="shared" si="1"/>
        <v>2023101</v>
      </c>
      <c r="D87" s="4">
        <v>64</v>
      </c>
      <c r="E87" s="4"/>
    </row>
    <row r="88" s="1" customFormat="1" ht="30" customHeight="1" spans="1:5">
      <c r="A88" s="4">
        <v>86</v>
      </c>
      <c r="B88" s="4" t="str">
        <f>"2308130326"</f>
        <v>2308130326</v>
      </c>
      <c r="C88" s="4" t="str">
        <f t="shared" si="1"/>
        <v>2023101</v>
      </c>
      <c r="D88" s="4">
        <v>58</v>
      </c>
      <c r="E88" s="4"/>
    </row>
    <row r="89" s="1" customFormat="1" ht="30" customHeight="1" spans="1:5">
      <c r="A89" s="4">
        <v>87</v>
      </c>
      <c r="B89" s="4" t="str">
        <f>"2308130327"</f>
        <v>2308130327</v>
      </c>
      <c r="C89" s="4" t="str">
        <f t="shared" si="1"/>
        <v>2023101</v>
      </c>
      <c r="D89" s="4" t="s">
        <v>6</v>
      </c>
      <c r="E89" s="4"/>
    </row>
    <row r="90" s="1" customFormat="1" ht="30" customHeight="1" spans="1:5">
      <c r="A90" s="4">
        <v>88</v>
      </c>
      <c r="B90" s="4" t="str">
        <f>"2308130328"</f>
        <v>2308130328</v>
      </c>
      <c r="C90" s="4" t="str">
        <f t="shared" si="1"/>
        <v>2023101</v>
      </c>
      <c r="D90" s="4" t="s">
        <v>6</v>
      </c>
      <c r="E90" s="4"/>
    </row>
    <row r="91" s="1" customFormat="1" ht="30" customHeight="1" spans="1:5">
      <c r="A91" s="4">
        <v>89</v>
      </c>
      <c r="B91" s="4" t="str">
        <f>"2308130329"</f>
        <v>2308130329</v>
      </c>
      <c r="C91" s="4" t="str">
        <f t="shared" si="1"/>
        <v>2023101</v>
      </c>
      <c r="D91" s="4">
        <v>68</v>
      </c>
      <c r="E91" s="4"/>
    </row>
    <row r="92" s="1" customFormat="1" ht="30" customHeight="1" spans="1:5">
      <c r="A92" s="4">
        <v>90</v>
      </c>
      <c r="B92" s="4" t="str">
        <f>"2308130330"</f>
        <v>2308130330</v>
      </c>
      <c r="C92" s="4" t="str">
        <f t="shared" si="1"/>
        <v>2023101</v>
      </c>
      <c r="D92" s="4">
        <v>59</v>
      </c>
      <c r="E92" s="4"/>
    </row>
    <row r="93" s="1" customFormat="1" ht="30" customHeight="1" spans="1:5">
      <c r="A93" s="4">
        <v>91</v>
      </c>
      <c r="B93" s="4" t="str">
        <f>"2308130401"</f>
        <v>2308130401</v>
      </c>
      <c r="C93" s="4" t="str">
        <f t="shared" si="1"/>
        <v>2023101</v>
      </c>
      <c r="D93" s="4" t="s">
        <v>6</v>
      </c>
      <c r="E93" s="4"/>
    </row>
    <row r="94" s="1" customFormat="1" ht="30" customHeight="1" spans="1:5">
      <c r="A94" s="4">
        <v>92</v>
      </c>
      <c r="B94" s="4" t="str">
        <f>"2308130402"</f>
        <v>2308130402</v>
      </c>
      <c r="C94" s="4" t="str">
        <f t="shared" si="1"/>
        <v>2023101</v>
      </c>
      <c r="D94" s="4">
        <v>56</v>
      </c>
      <c r="E94" s="4"/>
    </row>
    <row r="95" s="1" customFormat="1" ht="30" customHeight="1" spans="1:5">
      <c r="A95" s="4">
        <v>93</v>
      </c>
      <c r="B95" s="4" t="str">
        <f>"2308130403"</f>
        <v>2308130403</v>
      </c>
      <c r="C95" s="4" t="str">
        <f t="shared" si="1"/>
        <v>2023101</v>
      </c>
      <c r="D95" s="4" t="s">
        <v>6</v>
      </c>
      <c r="E95" s="4"/>
    </row>
    <row r="96" s="1" customFormat="1" ht="30" customHeight="1" spans="1:5">
      <c r="A96" s="4">
        <v>94</v>
      </c>
      <c r="B96" s="4" t="str">
        <f>"2308130404"</f>
        <v>2308130404</v>
      </c>
      <c r="C96" s="4" t="str">
        <f t="shared" si="1"/>
        <v>2023101</v>
      </c>
      <c r="D96" s="4">
        <v>49</v>
      </c>
      <c r="E96" s="4"/>
    </row>
    <row r="97" s="1" customFormat="1" ht="30" customHeight="1" spans="1:5">
      <c r="A97" s="4">
        <v>95</v>
      </c>
      <c r="B97" s="4" t="str">
        <f>"2308130405"</f>
        <v>2308130405</v>
      </c>
      <c r="C97" s="4" t="str">
        <f t="shared" si="1"/>
        <v>2023101</v>
      </c>
      <c r="D97" s="4" t="s">
        <v>6</v>
      </c>
      <c r="E97" s="4"/>
    </row>
    <row r="98" s="1" customFormat="1" ht="30" customHeight="1" spans="1:5">
      <c r="A98" s="4">
        <v>96</v>
      </c>
      <c r="B98" s="4" t="str">
        <f>"2308130406"</f>
        <v>2308130406</v>
      </c>
      <c r="C98" s="4" t="str">
        <f t="shared" si="1"/>
        <v>2023101</v>
      </c>
      <c r="D98" s="4" t="s">
        <v>6</v>
      </c>
      <c r="E98" s="4"/>
    </row>
    <row r="99" s="1" customFormat="1" ht="30" customHeight="1" spans="1:5">
      <c r="A99" s="4">
        <v>97</v>
      </c>
      <c r="B99" s="4" t="str">
        <f>"2308130407"</f>
        <v>2308130407</v>
      </c>
      <c r="C99" s="4" t="str">
        <f t="shared" si="1"/>
        <v>2023101</v>
      </c>
      <c r="D99" s="4">
        <v>37</v>
      </c>
      <c r="E99" s="4"/>
    </row>
    <row r="100" s="1" customFormat="1" ht="30" customHeight="1" spans="1:5">
      <c r="A100" s="4">
        <v>98</v>
      </c>
      <c r="B100" s="4" t="str">
        <f>"2308130408"</f>
        <v>2308130408</v>
      </c>
      <c r="C100" s="4" t="str">
        <f t="shared" si="1"/>
        <v>2023101</v>
      </c>
      <c r="D100" s="4">
        <v>46</v>
      </c>
      <c r="E100" s="4"/>
    </row>
    <row r="101" s="1" customFormat="1" ht="30" customHeight="1" spans="1:5">
      <c r="A101" s="4">
        <v>99</v>
      </c>
      <c r="B101" s="4" t="str">
        <f>"2308130409"</f>
        <v>2308130409</v>
      </c>
      <c r="C101" s="4" t="str">
        <f t="shared" si="1"/>
        <v>2023101</v>
      </c>
      <c r="D101" s="4">
        <v>58</v>
      </c>
      <c r="E101" s="4"/>
    </row>
    <row r="102" s="1" customFormat="1" ht="30" customHeight="1" spans="1:5">
      <c r="A102" s="4">
        <v>100</v>
      </c>
      <c r="B102" s="4" t="str">
        <f>"2308130410"</f>
        <v>2308130410</v>
      </c>
      <c r="C102" s="4" t="str">
        <f t="shared" si="1"/>
        <v>2023101</v>
      </c>
      <c r="D102" s="4">
        <v>54</v>
      </c>
      <c r="E102" s="4"/>
    </row>
    <row r="103" s="1" customFormat="1" ht="30" customHeight="1" spans="1:5">
      <c r="A103" s="4">
        <v>101</v>
      </c>
      <c r="B103" s="4" t="str">
        <f>"2308130411"</f>
        <v>2308130411</v>
      </c>
      <c r="C103" s="4" t="str">
        <f t="shared" si="1"/>
        <v>2023101</v>
      </c>
      <c r="D103" s="4">
        <v>81</v>
      </c>
      <c r="E103" s="4"/>
    </row>
    <row r="104" s="1" customFormat="1" ht="30" customHeight="1" spans="1:5">
      <c r="A104" s="4">
        <v>102</v>
      </c>
      <c r="B104" s="4" t="str">
        <f>"2308130412"</f>
        <v>2308130412</v>
      </c>
      <c r="C104" s="4" t="str">
        <f t="shared" si="1"/>
        <v>2023101</v>
      </c>
      <c r="D104" s="4">
        <v>55</v>
      </c>
      <c r="E104" s="4"/>
    </row>
    <row r="105" s="1" customFormat="1" ht="30" customHeight="1" spans="1:5">
      <c r="A105" s="4">
        <v>103</v>
      </c>
      <c r="B105" s="4" t="str">
        <f>"2308130413"</f>
        <v>2308130413</v>
      </c>
      <c r="C105" s="4" t="str">
        <f t="shared" si="1"/>
        <v>2023101</v>
      </c>
      <c r="D105" s="4">
        <v>54</v>
      </c>
      <c r="E105" s="4"/>
    </row>
    <row r="106" s="1" customFormat="1" ht="30" customHeight="1" spans="1:5">
      <c r="A106" s="4">
        <v>104</v>
      </c>
      <c r="B106" s="4" t="str">
        <f>"2308130414"</f>
        <v>2308130414</v>
      </c>
      <c r="C106" s="4" t="str">
        <f t="shared" si="1"/>
        <v>2023101</v>
      </c>
      <c r="D106" s="4">
        <v>54</v>
      </c>
      <c r="E106" s="4"/>
    </row>
    <row r="107" s="1" customFormat="1" ht="30" customHeight="1" spans="1:5">
      <c r="A107" s="4">
        <v>105</v>
      </c>
      <c r="B107" s="4" t="str">
        <f>"2308130415"</f>
        <v>2308130415</v>
      </c>
      <c r="C107" s="4" t="str">
        <f t="shared" si="1"/>
        <v>2023101</v>
      </c>
      <c r="D107" s="4" t="s">
        <v>6</v>
      </c>
      <c r="E107" s="4"/>
    </row>
    <row r="108" s="1" customFormat="1" ht="30" customHeight="1" spans="1:5">
      <c r="A108" s="4">
        <v>106</v>
      </c>
      <c r="B108" s="4" t="str">
        <f>"2308130416"</f>
        <v>2308130416</v>
      </c>
      <c r="C108" s="4" t="str">
        <f t="shared" si="1"/>
        <v>2023101</v>
      </c>
      <c r="D108" s="4">
        <v>57</v>
      </c>
      <c r="E108" s="4"/>
    </row>
    <row r="109" s="1" customFormat="1" ht="30" customHeight="1" spans="1:5">
      <c r="A109" s="4">
        <v>107</v>
      </c>
      <c r="B109" s="4" t="str">
        <f>"2308130417"</f>
        <v>2308130417</v>
      </c>
      <c r="C109" s="4" t="str">
        <f t="shared" si="1"/>
        <v>2023101</v>
      </c>
      <c r="D109" s="4" t="s">
        <v>6</v>
      </c>
      <c r="E109" s="4"/>
    </row>
    <row r="110" s="1" customFormat="1" ht="30" customHeight="1" spans="1:5">
      <c r="A110" s="4">
        <v>108</v>
      </c>
      <c r="B110" s="4" t="str">
        <f>"2308130418"</f>
        <v>2308130418</v>
      </c>
      <c r="C110" s="4" t="str">
        <f t="shared" si="1"/>
        <v>2023101</v>
      </c>
      <c r="D110" s="4">
        <v>58</v>
      </c>
      <c r="E110" s="4"/>
    </row>
    <row r="111" s="1" customFormat="1" ht="30" customHeight="1" spans="1:5">
      <c r="A111" s="4">
        <v>109</v>
      </c>
      <c r="B111" s="4" t="str">
        <f>"2308130419"</f>
        <v>2308130419</v>
      </c>
      <c r="C111" s="4" t="str">
        <f t="shared" si="1"/>
        <v>2023101</v>
      </c>
      <c r="D111" s="4">
        <v>51</v>
      </c>
      <c r="E111" s="4"/>
    </row>
    <row r="112" s="1" customFormat="1" ht="30" customHeight="1" spans="1:5">
      <c r="A112" s="4">
        <v>110</v>
      </c>
      <c r="B112" s="4" t="str">
        <f>"2308130420"</f>
        <v>2308130420</v>
      </c>
      <c r="C112" s="4" t="str">
        <f t="shared" si="1"/>
        <v>2023101</v>
      </c>
      <c r="D112" s="4" t="s">
        <v>6</v>
      </c>
      <c r="E112" s="4"/>
    </row>
    <row r="113" s="1" customFormat="1" ht="30" customHeight="1" spans="1:5">
      <c r="A113" s="4">
        <v>111</v>
      </c>
      <c r="B113" s="4" t="str">
        <f>"2308130421"</f>
        <v>2308130421</v>
      </c>
      <c r="C113" s="4" t="str">
        <f t="shared" si="1"/>
        <v>2023101</v>
      </c>
      <c r="D113" s="4">
        <v>50</v>
      </c>
      <c r="E113" s="4"/>
    </row>
    <row r="114" s="1" customFormat="1" ht="30" customHeight="1" spans="1:5">
      <c r="A114" s="4">
        <v>112</v>
      </c>
      <c r="B114" s="4" t="str">
        <f>"2308130422"</f>
        <v>2308130422</v>
      </c>
      <c r="C114" s="4" t="str">
        <f t="shared" si="1"/>
        <v>2023101</v>
      </c>
      <c r="D114" s="4" t="s">
        <v>6</v>
      </c>
      <c r="E114" s="4"/>
    </row>
    <row r="115" s="1" customFormat="1" ht="30" customHeight="1" spans="1:5">
      <c r="A115" s="4">
        <v>113</v>
      </c>
      <c r="B115" s="4" t="str">
        <f>"2308130423"</f>
        <v>2308130423</v>
      </c>
      <c r="C115" s="4" t="str">
        <f t="shared" si="1"/>
        <v>2023101</v>
      </c>
      <c r="D115" s="4" t="s">
        <v>6</v>
      </c>
      <c r="E115" s="4"/>
    </row>
    <row r="116" s="1" customFormat="1" ht="30" customHeight="1" spans="1:5">
      <c r="A116" s="4">
        <v>114</v>
      </c>
      <c r="B116" s="4" t="str">
        <f>"2308130424"</f>
        <v>2308130424</v>
      </c>
      <c r="C116" s="4" t="str">
        <f t="shared" si="1"/>
        <v>2023101</v>
      </c>
      <c r="D116" s="4">
        <v>60</v>
      </c>
      <c r="E116" s="4"/>
    </row>
    <row r="117" s="1" customFormat="1" ht="30" customHeight="1" spans="1:5">
      <c r="A117" s="4">
        <v>115</v>
      </c>
      <c r="B117" s="4" t="str">
        <f>"2308130425"</f>
        <v>2308130425</v>
      </c>
      <c r="C117" s="4" t="str">
        <f t="shared" si="1"/>
        <v>2023101</v>
      </c>
      <c r="D117" s="4">
        <v>64</v>
      </c>
      <c r="E117" s="4"/>
    </row>
    <row r="118" s="1" customFormat="1" ht="30" customHeight="1" spans="1:5">
      <c r="A118" s="4">
        <v>116</v>
      </c>
      <c r="B118" s="4" t="str">
        <f>"2308130426"</f>
        <v>2308130426</v>
      </c>
      <c r="C118" s="4" t="str">
        <f t="shared" si="1"/>
        <v>2023101</v>
      </c>
      <c r="D118" s="4">
        <v>59</v>
      </c>
      <c r="E118" s="4"/>
    </row>
    <row r="119" s="1" customFormat="1" ht="30" customHeight="1" spans="1:5">
      <c r="A119" s="4">
        <v>117</v>
      </c>
      <c r="B119" s="4" t="str">
        <f>"2308130427"</f>
        <v>2308130427</v>
      </c>
      <c r="C119" s="4" t="str">
        <f t="shared" si="1"/>
        <v>2023101</v>
      </c>
      <c r="D119" s="4">
        <v>56</v>
      </c>
      <c r="E119" s="4"/>
    </row>
    <row r="120" s="1" customFormat="1" ht="30" customHeight="1" spans="1:5">
      <c r="A120" s="4">
        <v>118</v>
      </c>
      <c r="B120" s="4" t="str">
        <f>"2308130428"</f>
        <v>2308130428</v>
      </c>
      <c r="C120" s="4" t="str">
        <f t="shared" si="1"/>
        <v>2023101</v>
      </c>
      <c r="D120" s="4">
        <v>56</v>
      </c>
      <c r="E120" s="4"/>
    </row>
    <row r="121" s="1" customFormat="1" ht="30" customHeight="1" spans="1:5">
      <c r="A121" s="4">
        <v>119</v>
      </c>
      <c r="B121" s="4" t="str">
        <f>"2308130429"</f>
        <v>2308130429</v>
      </c>
      <c r="C121" s="4" t="str">
        <f t="shared" si="1"/>
        <v>2023101</v>
      </c>
      <c r="D121" s="4">
        <v>65</v>
      </c>
      <c r="E121" s="4"/>
    </row>
    <row r="122" s="1" customFormat="1" ht="30" customHeight="1" spans="1:5">
      <c r="A122" s="4">
        <v>120</v>
      </c>
      <c r="B122" s="4" t="str">
        <f>"2308130430"</f>
        <v>2308130430</v>
      </c>
      <c r="C122" s="4" t="str">
        <f t="shared" si="1"/>
        <v>2023101</v>
      </c>
      <c r="D122" s="4">
        <v>49</v>
      </c>
      <c r="E122" s="4"/>
    </row>
    <row r="123" s="1" customFormat="1" ht="30" customHeight="1" spans="1:5">
      <c r="A123" s="4">
        <v>121</v>
      </c>
      <c r="B123" s="4" t="str">
        <f>"2308130501"</f>
        <v>2308130501</v>
      </c>
      <c r="C123" s="4" t="str">
        <f t="shared" si="1"/>
        <v>2023101</v>
      </c>
      <c r="D123" s="4">
        <v>70</v>
      </c>
      <c r="E123" s="4"/>
    </row>
    <row r="124" s="1" customFormat="1" ht="30" customHeight="1" spans="1:5">
      <c r="A124" s="4">
        <v>122</v>
      </c>
      <c r="B124" s="4" t="str">
        <f>"2308130502"</f>
        <v>2308130502</v>
      </c>
      <c r="C124" s="4" t="str">
        <f t="shared" si="1"/>
        <v>2023101</v>
      </c>
      <c r="D124" s="4">
        <v>43</v>
      </c>
      <c r="E124" s="4"/>
    </row>
    <row r="125" s="1" customFormat="1" ht="30" customHeight="1" spans="1:5">
      <c r="A125" s="4">
        <v>123</v>
      </c>
      <c r="B125" s="4" t="str">
        <f>"2308130503"</f>
        <v>2308130503</v>
      </c>
      <c r="C125" s="4" t="str">
        <f t="shared" si="1"/>
        <v>2023101</v>
      </c>
      <c r="D125" s="4">
        <v>60</v>
      </c>
      <c r="E125" s="4"/>
    </row>
    <row r="126" s="1" customFormat="1" ht="30" customHeight="1" spans="1:5">
      <c r="A126" s="4">
        <v>124</v>
      </c>
      <c r="B126" s="4" t="str">
        <f>"2308130504"</f>
        <v>2308130504</v>
      </c>
      <c r="C126" s="4" t="str">
        <f t="shared" si="1"/>
        <v>2023101</v>
      </c>
      <c r="D126" s="4">
        <v>53</v>
      </c>
      <c r="E126" s="4"/>
    </row>
    <row r="127" s="1" customFormat="1" ht="30" customHeight="1" spans="1:5">
      <c r="A127" s="4">
        <v>125</v>
      </c>
      <c r="B127" s="4" t="str">
        <f>"2308130505"</f>
        <v>2308130505</v>
      </c>
      <c r="C127" s="4" t="str">
        <f t="shared" si="1"/>
        <v>2023101</v>
      </c>
      <c r="D127" s="4">
        <v>69</v>
      </c>
      <c r="E127" s="4"/>
    </row>
    <row r="128" s="1" customFormat="1" ht="30" customHeight="1" spans="1:5">
      <c r="A128" s="4">
        <v>126</v>
      </c>
      <c r="B128" s="4" t="str">
        <f>"2308130506"</f>
        <v>2308130506</v>
      </c>
      <c r="C128" s="4" t="str">
        <f t="shared" si="1"/>
        <v>2023101</v>
      </c>
      <c r="D128" s="4">
        <v>59</v>
      </c>
      <c r="E128" s="4"/>
    </row>
    <row r="129" s="1" customFormat="1" ht="30" customHeight="1" spans="1:5">
      <c r="A129" s="4">
        <v>127</v>
      </c>
      <c r="B129" s="4" t="str">
        <f>"2308130507"</f>
        <v>2308130507</v>
      </c>
      <c r="C129" s="4" t="str">
        <f t="shared" si="1"/>
        <v>2023101</v>
      </c>
      <c r="D129" s="4">
        <v>56</v>
      </c>
      <c r="E129" s="4"/>
    </row>
    <row r="130" s="1" customFormat="1" ht="30" customHeight="1" spans="1:5">
      <c r="A130" s="4">
        <v>128</v>
      </c>
      <c r="B130" s="4" t="str">
        <f>"2308130508"</f>
        <v>2308130508</v>
      </c>
      <c r="C130" s="4" t="str">
        <f t="shared" si="1"/>
        <v>2023101</v>
      </c>
      <c r="D130" s="4" t="s">
        <v>6</v>
      </c>
      <c r="E130" s="4"/>
    </row>
    <row r="131" s="1" customFormat="1" ht="30" customHeight="1" spans="1:5">
      <c r="A131" s="4">
        <v>129</v>
      </c>
      <c r="B131" s="4" t="str">
        <f>"2308130509"</f>
        <v>2308130509</v>
      </c>
      <c r="C131" s="4" t="str">
        <f t="shared" ref="C131:C194" si="2">"2023101"</f>
        <v>2023101</v>
      </c>
      <c r="D131" s="4" t="s">
        <v>6</v>
      </c>
      <c r="E131" s="4"/>
    </row>
    <row r="132" s="1" customFormat="1" ht="30" customHeight="1" spans="1:5">
      <c r="A132" s="4">
        <v>130</v>
      </c>
      <c r="B132" s="4" t="str">
        <f>"2308130510"</f>
        <v>2308130510</v>
      </c>
      <c r="C132" s="4" t="str">
        <f t="shared" si="2"/>
        <v>2023101</v>
      </c>
      <c r="D132" s="4">
        <v>57</v>
      </c>
      <c r="E132" s="4"/>
    </row>
    <row r="133" s="1" customFormat="1" ht="30" customHeight="1" spans="1:5">
      <c r="A133" s="4">
        <v>131</v>
      </c>
      <c r="B133" s="4" t="str">
        <f>"2308130511"</f>
        <v>2308130511</v>
      </c>
      <c r="C133" s="4" t="str">
        <f t="shared" si="2"/>
        <v>2023101</v>
      </c>
      <c r="D133" s="4">
        <v>52</v>
      </c>
      <c r="E133" s="4"/>
    </row>
    <row r="134" s="1" customFormat="1" ht="30" customHeight="1" spans="1:5">
      <c r="A134" s="4">
        <v>132</v>
      </c>
      <c r="B134" s="4" t="str">
        <f>"2308130512"</f>
        <v>2308130512</v>
      </c>
      <c r="C134" s="4" t="str">
        <f t="shared" si="2"/>
        <v>2023101</v>
      </c>
      <c r="D134" s="4">
        <v>64</v>
      </c>
      <c r="E134" s="4"/>
    </row>
    <row r="135" s="1" customFormat="1" ht="30" customHeight="1" spans="1:5">
      <c r="A135" s="4">
        <v>133</v>
      </c>
      <c r="B135" s="4" t="str">
        <f>"2308130513"</f>
        <v>2308130513</v>
      </c>
      <c r="C135" s="4" t="str">
        <f t="shared" si="2"/>
        <v>2023101</v>
      </c>
      <c r="D135" s="4">
        <v>50</v>
      </c>
      <c r="E135" s="4"/>
    </row>
    <row r="136" s="1" customFormat="1" ht="30" customHeight="1" spans="1:5">
      <c r="A136" s="4">
        <v>134</v>
      </c>
      <c r="B136" s="4" t="str">
        <f>"2308130514"</f>
        <v>2308130514</v>
      </c>
      <c r="C136" s="4" t="str">
        <f t="shared" si="2"/>
        <v>2023101</v>
      </c>
      <c r="D136" s="4">
        <v>43</v>
      </c>
      <c r="E136" s="4"/>
    </row>
    <row r="137" s="1" customFormat="1" ht="30" customHeight="1" spans="1:5">
      <c r="A137" s="4">
        <v>135</v>
      </c>
      <c r="B137" s="4" t="str">
        <f>"2308130515"</f>
        <v>2308130515</v>
      </c>
      <c r="C137" s="4" t="str">
        <f t="shared" si="2"/>
        <v>2023101</v>
      </c>
      <c r="D137" s="4">
        <v>46</v>
      </c>
      <c r="E137" s="4"/>
    </row>
    <row r="138" s="1" customFormat="1" ht="30" customHeight="1" spans="1:5">
      <c r="A138" s="4">
        <v>136</v>
      </c>
      <c r="B138" s="4" t="str">
        <f>"2308130516"</f>
        <v>2308130516</v>
      </c>
      <c r="C138" s="4" t="str">
        <f t="shared" si="2"/>
        <v>2023101</v>
      </c>
      <c r="D138" s="4">
        <v>55</v>
      </c>
      <c r="E138" s="4"/>
    </row>
    <row r="139" s="1" customFormat="1" ht="30" customHeight="1" spans="1:5">
      <c r="A139" s="4">
        <v>137</v>
      </c>
      <c r="B139" s="4" t="str">
        <f>"2308130517"</f>
        <v>2308130517</v>
      </c>
      <c r="C139" s="4" t="str">
        <f t="shared" si="2"/>
        <v>2023101</v>
      </c>
      <c r="D139" s="4">
        <v>69</v>
      </c>
      <c r="E139" s="4"/>
    </row>
    <row r="140" s="1" customFormat="1" ht="30" customHeight="1" spans="1:5">
      <c r="A140" s="4">
        <v>138</v>
      </c>
      <c r="B140" s="4" t="str">
        <f>"2308130518"</f>
        <v>2308130518</v>
      </c>
      <c r="C140" s="4" t="str">
        <f t="shared" si="2"/>
        <v>2023101</v>
      </c>
      <c r="D140" s="4">
        <v>61</v>
      </c>
      <c r="E140" s="4"/>
    </row>
    <row r="141" s="1" customFormat="1" ht="30" customHeight="1" spans="1:5">
      <c r="A141" s="4">
        <v>139</v>
      </c>
      <c r="B141" s="4" t="str">
        <f>"2308130519"</f>
        <v>2308130519</v>
      </c>
      <c r="C141" s="4" t="str">
        <f t="shared" si="2"/>
        <v>2023101</v>
      </c>
      <c r="D141" s="4">
        <v>64</v>
      </c>
      <c r="E141" s="4"/>
    </row>
    <row r="142" s="1" customFormat="1" ht="30" customHeight="1" spans="1:5">
      <c r="A142" s="4">
        <v>140</v>
      </c>
      <c r="B142" s="4" t="str">
        <f>"2308130520"</f>
        <v>2308130520</v>
      </c>
      <c r="C142" s="4" t="str">
        <f t="shared" si="2"/>
        <v>2023101</v>
      </c>
      <c r="D142" s="4">
        <v>54</v>
      </c>
      <c r="E142" s="4"/>
    </row>
    <row r="143" s="1" customFormat="1" ht="30" customHeight="1" spans="1:5">
      <c r="A143" s="4">
        <v>141</v>
      </c>
      <c r="B143" s="4" t="str">
        <f>"2308130521"</f>
        <v>2308130521</v>
      </c>
      <c r="C143" s="4" t="str">
        <f t="shared" si="2"/>
        <v>2023101</v>
      </c>
      <c r="D143" s="4">
        <v>62</v>
      </c>
      <c r="E143" s="4"/>
    </row>
    <row r="144" s="1" customFormat="1" ht="30" customHeight="1" spans="1:5">
      <c r="A144" s="4">
        <v>142</v>
      </c>
      <c r="B144" s="4" t="str">
        <f>"2308130522"</f>
        <v>2308130522</v>
      </c>
      <c r="C144" s="4" t="str">
        <f t="shared" si="2"/>
        <v>2023101</v>
      </c>
      <c r="D144" s="4" t="s">
        <v>6</v>
      </c>
      <c r="E144" s="4"/>
    </row>
    <row r="145" s="1" customFormat="1" ht="30" customHeight="1" spans="1:5">
      <c r="A145" s="4">
        <v>143</v>
      </c>
      <c r="B145" s="4" t="str">
        <f>"2308130523"</f>
        <v>2308130523</v>
      </c>
      <c r="C145" s="4" t="str">
        <f t="shared" si="2"/>
        <v>2023101</v>
      </c>
      <c r="D145" s="4">
        <v>74</v>
      </c>
      <c r="E145" s="4"/>
    </row>
    <row r="146" s="1" customFormat="1" ht="30" customHeight="1" spans="1:5">
      <c r="A146" s="4">
        <v>144</v>
      </c>
      <c r="B146" s="4" t="str">
        <f>"2308130524"</f>
        <v>2308130524</v>
      </c>
      <c r="C146" s="4" t="str">
        <f t="shared" si="2"/>
        <v>2023101</v>
      </c>
      <c r="D146" s="4">
        <v>78</v>
      </c>
      <c r="E146" s="4"/>
    </row>
    <row r="147" s="1" customFormat="1" ht="30" customHeight="1" spans="1:5">
      <c r="A147" s="4">
        <v>145</v>
      </c>
      <c r="B147" s="4" t="str">
        <f>"2308130525"</f>
        <v>2308130525</v>
      </c>
      <c r="C147" s="4" t="str">
        <f t="shared" si="2"/>
        <v>2023101</v>
      </c>
      <c r="D147" s="4">
        <v>64</v>
      </c>
      <c r="E147" s="4"/>
    </row>
    <row r="148" s="1" customFormat="1" ht="30" customHeight="1" spans="1:5">
      <c r="A148" s="4">
        <v>146</v>
      </c>
      <c r="B148" s="4" t="str">
        <f>"2308130526"</f>
        <v>2308130526</v>
      </c>
      <c r="C148" s="4" t="str">
        <f t="shared" si="2"/>
        <v>2023101</v>
      </c>
      <c r="D148" s="4" t="s">
        <v>6</v>
      </c>
      <c r="E148" s="4"/>
    </row>
    <row r="149" s="1" customFormat="1" ht="30" customHeight="1" spans="1:5">
      <c r="A149" s="4">
        <v>147</v>
      </c>
      <c r="B149" s="4" t="str">
        <f>"2308130527"</f>
        <v>2308130527</v>
      </c>
      <c r="C149" s="4" t="str">
        <f t="shared" si="2"/>
        <v>2023101</v>
      </c>
      <c r="D149" s="4" t="s">
        <v>6</v>
      </c>
      <c r="E149" s="4"/>
    </row>
    <row r="150" s="1" customFormat="1" ht="30" customHeight="1" spans="1:5">
      <c r="A150" s="4">
        <v>148</v>
      </c>
      <c r="B150" s="4" t="str">
        <f>"2308130528"</f>
        <v>2308130528</v>
      </c>
      <c r="C150" s="4" t="str">
        <f t="shared" si="2"/>
        <v>2023101</v>
      </c>
      <c r="D150" s="4">
        <v>37</v>
      </c>
      <c r="E150" s="4"/>
    </row>
    <row r="151" s="1" customFormat="1" ht="30" customHeight="1" spans="1:5">
      <c r="A151" s="4">
        <v>149</v>
      </c>
      <c r="B151" s="4" t="str">
        <f>"2308130529"</f>
        <v>2308130529</v>
      </c>
      <c r="C151" s="4" t="str">
        <f t="shared" si="2"/>
        <v>2023101</v>
      </c>
      <c r="D151" s="4">
        <v>63</v>
      </c>
      <c r="E151" s="4"/>
    </row>
    <row r="152" s="1" customFormat="1" ht="30" customHeight="1" spans="1:5">
      <c r="A152" s="4">
        <v>150</v>
      </c>
      <c r="B152" s="4" t="str">
        <f>"2308130530"</f>
        <v>2308130530</v>
      </c>
      <c r="C152" s="4" t="str">
        <f t="shared" si="2"/>
        <v>2023101</v>
      </c>
      <c r="D152" s="4">
        <v>57</v>
      </c>
      <c r="E152" s="4"/>
    </row>
    <row r="153" s="1" customFormat="1" ht="30" customHeight="1" spans="1:5">
      <c r="A153" s="4">
        <v>151</v>
      </c>
      <c r="B153" s="4" t="str">
        <f>"2308130601"</f>
        <v>2308130601</v>
      </c>
      <c r="C153" s="4" t="str">
        <f t="shared" si="2"/>
        <v>2023101</v>
      </c>
      <c r="D153" s="4">
        <v>53</v>
      </c>
      <c r="E153" s="4"/>
    </row>
    <row r="154" s="1" customFormat="1" ht="30" customHeight="1" spans="1:5">
      <c r="A154" s="4">
        <v>152</v>
      </c>
      <c r="B154" s="4" t="str">
        <f>"2308130602"</f>
        <v>2308130602</v>
      </c>
      <c r="C154" s="4" t="str">
        <f t="shared" si="2"/>
        <v>2023101</v>
      </c>
      <c r="D154" s="4" t="s">
        <v>6</v>
      </c>
      <c r="E154" s="4"/>
    </row>
    <row r="155" s="1" customFormat="1" ht="30" customHeight="1" spans="1:5">
      <c r="A155" s="4">
        <v>153</v>
      </c>
      <c r="B155" s="4" t="str">
        <f>"2308130603"</f>
        <v>2308130603</v>
      </c>
      <c r="C155" s="4" t="str">
        <f t="shared" si="2"/>
        <v>2023101</v>
      </c>
      <c r="D155" s="4">
        <v>75</v>
      </c>
      <c r="E155" s="4"/>
    </row>
    <row r="156" s="1" customFormat="1" ht="30" customHeight="1" spans="1:5">
      <c r="A156" s="4">
        <v>154</v>
      </c>
      <c r="B156" s="4" t="str">
        <f>"2308130604"</f>
        <v>2308130604</v>
      </c>
      <c r="C156" s="4" t="str">
        <f t="shared" si="2"/>
        <v>2023101</v>
      </c>
      <c r="D156" s="4">
        <v>55</v>
      </c>
      <c r="E156" s="4"/>
    </row>
    <row r="157" s="1" customFormat="1" ht="30" customHeight="1" spans="1:5">
      <c r="A157" s="4">
        <v>155</v>
      </c>
      <c r="B157" s="4" t="str">
        <f>"2308130605"</f>
        <v>2308130605</v>
      </c>
      <c r="C157" s="4" t="str">
        <f t="shared" si="2"/>
        <v>2023101</v>
      </c>
      <c r="D157" s="4">
        <v>74</v>
      </c>
      <c r="E157" s="4"/>
    </row>
    <row r="158" s="1" customFormat="1" ht="30" customHeight="1" spans="1:5">
      <c r="A158" s="4">
        <v>156</v>
      </c>
      <c r="B158" s="4" t="str">
        <f>"2308130606"</f>
        <v>2308130606</v>
      </c>
      <c r="C158" s="4" t="str">
        <f t="shared" si="2"/>
        <v>2023101</v>
      </c>
      <c r="D158" s="4">
        <v>44</v>
      </c>
      <c r="E158" s="4"/>
    </row>
    <row r="159" s="1" customFormat="1" ht="30" customHeight="1" spans="1:5">
      <c r="A159" s="4">
        <v>157</v>
      </c>
      <c r="B159" s="4" t="str">
        <f>"2308130607"</f>
        <v>2308130607</v>
      </c>
      <c r="C159" s="4" t="str">
        <f t="shared" si="2"/>
        <v>2023101</v>
      </c>
      <c r="D159" s="4">
        <v>62</v>
      </c>
      <c r="E159" s="4"/>
    </row>
    <row r="160" s="1" customFormat="1" ht="30" customHeight="1" spans="1:5">
      <c r="A160" s="4">
        <v>158</v>
      </c>
      <c r="B160" s="4" t="str">
        <f>"2308130608"</f>
        <v>2308130608</v>
      </c>
      <c r="C160" s="4" t="str">
        <f t="shared" si="2"/>
        <v>2023101</v>
      </c>
      <c r="D160" s="4" t="s">
        <v>6</v>
      </c>
      <c r="E160" s="4"/>
    </row>
    <row r="161" s="1" customFormat="1" ht="30" customHeight="1" spans="1:5">
      <c r="A161" s="4">
        <v>159</v>
      </c>
      <c r="B161" s="4" t="str">
        <f>"2308130609"</f>
        <v>2308130609</v>
      </c>
      <c r="C161" s="4" t="str">
        <f t="shared" si="2"/>
        <v>2023101</v>
      </c>
      <c r="D161" s="4">
        <v>67</v>
      </c>
      <c r="E161" s="4"/>
    </row>
    <row r="162" s="1" customFormat="1" ht="30" customHeight="1" spans="1:5">
      <c r="A162" s="4">
        <v>160</v>
      </c>
      <c r="B162" s="4" t="str">
        <f>"2308130610"</f>
        <v>2308130610</v>
      </c>
      <c r="C162" s="4" t="str">
        <f t="shared" si="2"/>
        <v>2023101</v>
      </c>
      <c r="D162" s="4">
        <v>53</v>
      </c>
      <c r="E162" s="4"/>
    </row>
    <row r="163" s="1" customFormat="1" ht="30" customHeight="1" spans="1:5">
      <c r="A163" s="4">
        <v>161</v>
      </c>
      <c r="B163" s="4" t="str">
        <f>"2308130611"</f>
        <v>2308130611</v>
      </c>
      <c r="C163" s="4" t="str">
        <f t="shared" si="2"/>
        <v>2023101</v>
      </c>
      <c r="D163" s="4">
        <v>77</v>
      </c>
      <c r="E163" s="4"/>
    </row>
    <row r="164" s="1" customFormat="1" ht="30" customHeight="1" spans="1:5">
      <c r="A164" s="4">
        <v>162</v>
      </c>
      <c r="B164" s="4" t="str">
        <f>"2308130612"</f>
        <v>2308130612</v>
      </c>
      <c r="C164" s="4" t="str">
        <f t="shared" si="2"/>
        <v>2023101</v>
      </c>
      <c r="D164" s="4">
        <v>72</v>
      </c>
      <c r="E164" s="4"/>
    </row>
    <row r="165" s="1" customFormat="1" ht="30" customHeight="1" spans="1:5">
      <c r="A165" s="4">
        <v>163</v>
      </c>
      <c r="B165" s="4" t="str">
        <f>"2308130613"</f>
        <v>2308130613</v>
      </c>
      <c r="C165" s="4" t="str">
        <f t="shared" si="2"/>
        <v>2023101</v>
      </c>
      <c r="D165" s="4" t="s">
        <v>6</v>
      </c>
      <c r="E165" s="4"/>
    </row>
    <row r="166" s="1" customFormat="1" ht="30" customHeight="1" spans="1:5">
      <c r="A166" s="4">
        <v>164</v>
      </c>
      <c r="B166" s="4" t="str">
        <f>"2308130614"</f>
        <v>2308130614</v>
      </c>
      <c r="C166" s="4" t="str">
        <f t="shared" si="2"/>
        <v>2023101</v>
      </c>
      <c r="D166" s="4">
        <v>31</v>
      </c>
      <c r="E166" s="4"/>
    </row>
    <row r="167" s="1" customFormat="1" ht="30" customHeight="1" spans="1:5">
      <c r="A167" s="4">
        <v>165</v>
      </c>
      <c r="B167" s="4" t="str">
        <f>"2308130615"</f>
        <v>2308130615</v>
      </c>
      <c r="C167" s="4" t="str">
        <f t="shared" si="2"/>
        <v>2023101</v>
      </c>
      <c r="D167" s="4">
        <v>75</v>
      </c>
      <c r="E167" s="4"/>
    </row>
    <row r="168" s="1" customFormat="1" ht="30" customHeight="1" spans="1:5">
      <c r="A168" s="4">
        <v>166</v>
      </c>
      <c r="B168" s="4" t="str">
        <f>"2308130616"</f>
        <v>2308130616</v>
      </c>
      <c r="C168" s="4" t="str">
        <f t="shared" si="2"/>
        <v>2023101</v>
      </c>
      <c r="D168" s="4" t="s">
        <v>6</v>
      </c>
      <c r="E168" s="4"/>
    </row>
    <row r="169" s="1" customFormat="1" ht="30" customHeight="1" spans="1:5">
      <c r="A169" s="4">
        <v>167</v>
      </c>
      <c r="B169" s="4" t="str">
        <f>"2308130617"</f>
        <v>2308130617</v>
      </c>
      <c r="C169" s="4" t="str">
        <f t="shared" si="2"/>
        <v>2023101</v>
      </c>
      <c r="D169" s="4">
        <v>55</v>
      </c>
      <c r="E169" s="4"/>
    </row>
    <row r="170" s="1" customFormat="1" ht="30" customHeight="1" spans="1:5">
      <c r="A170" s="4">
        <v>168</v>
      </c>
      <c r="B170" s="4" t="str">
        <f>"2308130618"</f>
        <v>2308130618</v>
      </c>
      <c r="C170" s="4" t="str">
        <f t="shared" si="2"/>
        <v>2023101</v>
      </c>
      <c r="D170" s="4" t="s">
        <v>6</v>
      </c>
      <c r="E170" s="4"/>
    </row>
    <row r="171" s="1" customFormat="1" ht="30" customHeight="1" spans="1:5">
      <c r="A171" s="4">
        <v>169</v>
      </c>
      <c r="B171" s="4" t="str">
        <f>"2308130619"</f>
        <v>2308130619</v>
      </c>
      <c r="C171" s="4" t="str">
        <f t="shared" si="2"/>
        <v>2023101</v>
      </c>
      <c r="D171" s="4">
        <v>61</v>
      </c>
      <c r="E171" s="4"/>
    </row>
    <row r="172" s="1" customFormat="1" ht="30" customHeight="1" spans="1:5">
      <c r="A172" s="4">
        <v>170</v>
      </c>
      <c r="B172" s="4" t="str">
        <f>"2308130620"</f>
        <v>2308130620</v>
      </c>
      <c r="C172" s="4" t="str">
        <f t="shared" si="2"/>
        <v>2023101</v>
      </c>
      <c r="D172" s="4" t="s">
        <v>6</v>
      </c>
      <c r="E172" s="4"/>
    </row>
    <row r="173" s="1" customFormat="1" ht="30" customHeight="1" spans="1:5">
      <c r="A173" s="4">
        <v>171</v>
      </c>
      <c r="B173" s="4" t="str">
        <f>"2308130621"</f>
        <v>2308130621</v>
      </c>
      <c r="C173" s="4" t="str">
        <f t="shared" si="2"/>
        <v>2023101</v>
      </c>
      <c r="D173" s="4">
        <v>53</v>
      </c>
      <c r="E173" s="4"/>
    </row>
    <row r="174" s="1" customFormat="1" ht="30" customHeight="1" spans="1:5">
      <c r="A174" s="4">
        <v>172</v>
      </c>
      <c r="B174" s="4" t="str">
        <f>"2308130622"</f>
        <v>2308130622</v>
      </c>
      <c r="C174" s="4" t="str">
        <f t="shared" si="2"/>
        <v>2023101</v>
      </c>
      <c r="D174" s="4" t="s">
        <v>6</v>
      </c>
      <c r="E174" s="4"/>
    </row>
    <row r="175" s="1" customFormat="1" ht="30" customHeight="1" spans="1:5">
      <c r="A175" s="4">
        <v>173</v>
      </c>
      <c r="B175" s="4" t="str">
        <f>"2308130623"</f>
        <v>2308130623</v>
      </c>
      <c r="C175" s="4" t="str">
        <f t="shared" si="2"/>
        <v>2023101</v>
      </c>
      <c r="D175" s="4">
        <v>62</v>
      </c>
      <c r="E175" s="4"/>
    </row>
    <row r="176" s="1" customFormat="1" ht="30" customHeight="1" spans="1:5">
      <c r="A176" s="4">
        <v>174</v>
      </c>
      <c r="B176" s="4" t="str">
        <f>"2308130624"</f>
        <v>2308130624</v>
      </c>
      <c r="C176" s="4" t="str">
        <f t="shared" si="2"/>
        <v>2023101</v>
      </c>
      <c r="D176" s="4">
        <v>62</v>
      </c>
      <c r="E176" s="4"/>
    </row>
    <row r="177" s="1" customFormat="1" ht="30" customHeight="1" spans="1:5">
      <c r="A177" s="4">
        <v>175</v>
      </c>
      <c r="B177" s="4" t="str">
        <f>"2308130625"</f>
        <v>2308130625</v>
      </c>
      <c r="C177" s="4" t="str">
        <f t="shared" si="2"/>
        <v>2023101</v>
      </c>
      <c r="D177" s="4">
        <v>61</v>
      </c>
      <c r="E177" s="4"/>
    </row>
    <row r="178" s="1" customFormat="1" ht="30" customHeight="1" spans="1:5">
      <c r="A178" s="4">
        <v>176</v>
      </c>
      <c r="B178" s="4" t="str">
        <f>"2308130626"</f>
        <v>2308130626</v>
      </c>
      <c r="C178" s="4" t="str">
        <f t="shared" si="2"/>
        <v>2023101</v>
      </c>
      <c r="D178" s="4">
        <v>69</v>
      </c>
      <c r="E178" s="4"/>
    </row>
    <row r="179" s="1" customFormat="1" ht="30" customHeight="1" spans="1:5">
      <c r="A179" s="4">
        <v>177</v>
      </c>
      <c r="B179" s="4" t="str">
        <f>"2308130627"</f>
        <v>2308130627</v>
      </c>
      <c r="C179" s="4" t="str">
        <f t="shared" si="2"/>
        <v>2023101</v>
      </c>
      <c r="D179" s="4">
        <v>56</v>
      </c>
      <c r="E179" s="4"/>
    </row>
    <row r="180" s="1" customFormat="1" ht="30" customHeight="1" spans="1:5">
      <c r="A180" s="4">
        <v>178</v>
      </c>
      <c r="B180" s="4" t="str">
        <f>"2308130628"</f>
        <v>2308130628</v>
      </c>
      <c r="C180" s="4" t="str">
        <f t="shared" si="2"/>
        <v>2023101</v>
      </c>
      <c r="D180" s="4">
        <v>64</v>
      </c>
      <c r="E180" s="4"/>
    </row>
    <row r="181" s="1" customFormat="1" ht="30" customHeight="1" spans="1:5">
      <c r="A181" s="4">
        <v>179</v>
      </c>
      <c r="B181" s="4" t="str">
        <f>"2308130629"</f>
        <v>2308130629</v>
      </c>
      <c r="C181" s="4" t="str">
        <f t="shared" si="2"/>
        <v>2023101</v>
      </c>
      <c r="D181" s="4" t="s">
        <v>6</v>
      </c>
      <c r="E181" s="4"/>
    </row>
    <row r="182" s="1" customFormat="1" ht="30" customHeight="1" spans="1:5">
      <c r="A182" s="4">
        <v>180</v>
      </c>
      <c r="B182" s="4" t="str">
        <f>"2308130630"</f>
        <v>2308130630</v>
      </c>
      <c r="C182" s="4" t="str">
        <f t="shared" si="2"/>
        <v>2023101</v>
      </c>
      <c r="D182" s="4" t="s">
        <v>6</v>
      </c>
      <c r="E182" s="4"/>
    </row>
    <row r="183" s="1" customFormat="1" ht="30" customHeight="1" spans="1:5">
      <c r="A183" s="4">
        <v>181</v>
      </c>
      <c r="B183" s="4" t="str">
        <f>"2308130701"</f>
        <v>2308130701</v>
      </c>
      <c r="C183" s="4" t="str">
        <f t="shared" si="2"/>
        <v>2023101</v>
      </c>
      <c r="D183" s="4">
        <v>70</v>
      </c>
      <c r="E183" s="4"/>
    </row>
    <row r="184" s="1" customFormat="1" ht="30" customHeight="1" spans="1:5">
      <c r="A184" s="4">
        <v>182</v>
      </c>
      <c r="B184" s="4" t="str">
        <f>"2308130702"</f>
        <v>2308130702</v>
      </c>
      <c r="C184" s="4" t="str">
        <f t="shared" si="2"/>
        <v>2023101</v>
      </c>
      <c r="D184" s="4">
        <v>62</v>
      </c>
      <c r="E184" s="4"/>
    </row>
    <row r="185" s="1" customFormat="1" ht="30" customHeight="1" spans="1:5">
      <c r="A185" s="4">
        <v>183</v>
      </c>
      <c r="B185" s="4" t="str">
        <f>"2308130703"</f>
        <v>2308130703</v>
      </c>
      <c r="C185" s="4" t="str">
        <f t="shared" si="2"/>
        <v>2023101</v>
      </c>
      <c r="D185" s="4">
        <v>69</v>
      </c>
      <c r="E185" s="4"/>
    </row>
    <row r="186" s="1" customFormat="1" ht="30" customHeight="1" spans="1:5">
      <c r="A186" s="4">
        <v>184</v>
      </c>
      <c r="B186" s="4" t="str">
        <f>"2308130704"</f>
        <v>2308130704</v>
      </c>
      <c r="C186" s="4" t="str">
        <f t="shared" si="2"/>
        <v>2023101</v>
      </c>
      <c r="D186" s="4">
        <v>61</v>
      </c>
      <c r="E186" s="4"/>
    </row>
    <row r="187" s="1" customFormat="1" ht="30" customHeight="1" spans="1:5">
      <c r="A187" s="4">
        <v>185</v>
      </c>
      <c r="B187" s="4" t="str">
        <f>"2308130705"</f>
        <v>2308130705</v>
      </c>
      <c r="C187" s="4" t="str">
        <f t="shared" si="2"/>
        <v>2023101</v>
      </c>
      <c r="D187" s="4">
        <v>61</v>
      </c>
      <c r="E187" s="4"/>
    </row>
    <row r="188" s="1" customFormat="1" ht="30" customHeight="1" spans="1:5">
      <c r="A188" s="4">
        <v>186</v>
      </c>
      <c r="B188" s="4" t="str">
        <f>"2308130706"</f>
        <v>2308130706</v>
      </c>
      <c r="C188" s="4" t="str">
        <f t="shared" si="2"/>
        <v>2023101</v>
      </c>
      <c r="D188" s="4" t="s">
        <v>6</v>
      </c>
      <c r="E188" s="4"/>
    </row>
    <row r="189" s="1" customFormat="1" ht="30" customHeight="1" spans="1:5">
      <c r="A189" s="4">
        <v>187</v>
      </c>
      <c r="B189" s="4" t="str">
        <f>"2308130707"</f>
        <v>2308130707</v>
      </c>
      <c r="C189" s="4" t="str">
        <f t="shared" si="2"/>
        <v>2023101</v>
      </c>
      <c r="D189" s="4">
        <v>53</v>
      </c>
      <c r="E189" s="4"/>
    </row>
    <row r="190" s="1" customFormat="1" ht="30" customHeight="1" spans="1:5">
      <c r="A190" s="4">
        <v>188</v>
      </c>
      <c r="B190" s="4" t="str">
        <f>"2308130708"</f>
        <v>2308130708</v>
      </c>
      <c r="C190" s="4" t="str">
        <f t="shared" si="2"/>
        <v>2023101</v>
      </c>
      <c r="D190" s="4">
        <v>55</v>
      </c>
      <c r="E190" s="4"/>
    </row>
    <row r="191" s="1" customFormat="1" ht="30" customHeight="1" spans="1:5">
      <c r="A191" s="4">
        <v>189</v>
      </c>
      <c r="B191" s="4" t="str">
        <f>"2308130709"</f>
        <v>2308130709</v>
      </c>
      <c r="C191" s="4" t="str">
        <f t="shared" si="2"/>
        <v>2023101</v>
      </c>
      <c r="D191" s="4" t="s">
        <v>6</v>
      </c>
      <c r="E191" s="4"/>
    </row>
    <row r="192" s="1" customFormat="1" ht="30" customHeight="1" spans="1:5">
      <c r="A192" s="4">
        <v>190</v>
      </c>
      <c r="B192" s="4" t="str">
        <f>"2308130710"</f>
        <v>2308130710</v>
      </c>
      <c r="C192" s="4" t="str">
        <f t="shared" si="2"/>
        <v>2023101</v>
      </c>
      <c r="D192" s="4" t="s">
        <v>6</v>
      </c>
      <c r="E192" s="4"/>
    </row>
    <row r="193" s="1" customFormat="1" ht="30" customHeight="1" spans="1:5">
      <c r="A193" s="4">
        <v>191</v>
      </c>
      <c r="B193" s="4" t="str">
        <f>"2308130711"</f>
        <v>2308130711</v>
      </c>
      <c r="C193" s="4" t="str">
        <f t="shared" si="2"/>
        <v>2023101</v>
      </c>
      <c r="D193" s="4">
        <v>61</v>
      </c>
      <c r="E193" s="4"/>
    </row>
    <row r="194" s="1" customFormat="1" ht="30" customHeight="1" spans="1:5">
      <c r="A194" s="4">
        <v>192</v>
      </c>
      <c r="B194" s="4" t="str">
        <f>"2308130712"</f>
        <v>2308130712</v>
      </c>
      <c r="C194" s="4" t="str">
        <f t="shared" si="2"/>
        <v>2023101</v>
      </c>
      <c r="D194" s="4">
        <v>49</v>
      </c>
      <c r="E194" s="4"/>
    </row>
    <row r="195" s="1" customFormat="1" ht="30" customHeight="1" spans="1:5">
      <c r="A195" s="4">
        <v>193</v>
      </c>
      <c r="B195" s="4" t="str">
        <f>"2308130713"</f>
        <v>2308130713</v>
      </c>
      <c r="C195" s="4" t="str">
        <f t="shared" ref="C195:C258" si="3">"2023101"</f>
        <v>2023101</v>
      </c>
      <c r="D195" s="4">
        <v>58</v>
      </c>
      <c r="E195" s="4"/>
    </row>
    <row r="196" s="1" customFormat="1" ht="30" customHeight="1" spans="1:5">
      <c r="A196" s="4">
        <v>194</v>
      </c>
      <c r="B196" s="4" t="str">
        <f>"2308130714"</f>
        <v>2308130714</v>
      </c>
      <c r="C196" s="4" t="str">
        <f t="shared" si="3"/>
        <v>2023101</v>
      </c>
      <c r="D196" s="4" t="s">
        <v>6</v>
      </c>
      <c r="E196" s="4"/>
    </row>
    <row r="197" s="1" customFormat="1" ht="30" customHeight="1" spans="1:5">
      <c r="A197" s="4">
        <v>195</v>
      </c>
      <c r="B197" s="4" t="str">
        <f>"2308130715"</f>
        <v>2308130715</v>
      </c>
      <c r="C197" s="4" t="str">
        <f t="shared" si="3"/>
        <v>2023101</v>
      </c>
      <c r="D197" s="4">
        <v>63</v>
      </c>
      <c r="E197" s="4"/>
    </row>
    <row r="198" s="1" customFormat="1" ht="30" customHeight="1" spans="1:5">
      <c r="A198" s="4">
        <v>196</v>
      </c>
      <c r="B198" s="4" t="str">
        <f>"2308130716"</f>
        <v>2308130716</v>
      </c>
      <c r="C198" s="4" t="str">
        <f t="shared" si="3"/>
        <v>2023101</v>
      </c>
      <c r="D198" s="4">
        <v>73</v>
      </c>
      <c r="E198" s="4"/>
    </row>
    <row r="199" s="1" customFormat="1" ht="30" customHeight="1" spans="1:5">
      <c r="A199" s="4">
        <v>197</v>
      </c>
      <c r="B199" s="4" t="str">
        <f>"2308130717"</f>
        <v>2308130717</v>
      </c>
      <c r="C199" s="4" t="str">
        <f t="shared" si="3"/>
        <v>2023101</v>
      </c>
      <c r="D199" s="4">
        <v>65</v>
      </c>
      <c r="E199" s="4"/>
    </row>
    <row r="200" s="1" customFormat="1" ht="30" customHeight="1" spans="1:5">
      <c r="A200" s="4">
        <v>198</v>
      </c>
      <c r="B200" s="4" t="str">
        <f>"2308130718"</f>
        <v>2308130718</v>
      </c>
      <c r="C200" s="4" t="str">
        <f t="shared" si="3"/>
        <v>2023101</v>
      </c>
      <c r="D200" s="4" t="s">
        <v>6</v>
      </c>
      <c r="E200" s="4"/>
    </row>
    <row r="201" s="1" customFormat="1" ht="30" customHeight="1" spans="1:5">
      <c r="A201" s="4">
        <v>199</v>
      </c>
      <c r="B201" s="4" t="str">
        <f>"2308130719"</f>
        <v>2308130719</v>
      </c>
      <c r="C201" s="4" t="str">
        <f t="shared" si="3"/>
        <v>2023101</v>
      </c>
      <c r="D201" s="4" t="s">
        <v>6</v>
      </c>
      <c r="E201" s="4"/>
    </row>
    <row r="202" s="1" customFormat="1" ht="30" customHeight="1" spans="1:5">
      <c r="A202" s="4">
        <v>200</v>
      </c>
      <c r="B202" s="4" t="str">
        <f>"2308130720"</f>
        <v>2308130720</v>
      </c>
      <c r="C202" s="4" t="str">
        <f t="shared" si="3"/>
        <v>2023101</v>
      </c>
      <c r="D202" s="4">
        <v>41</v>
      </c>
      <c r="E202" s="4"/>
    </row>
    <row r="203" s="1" customFormat="1" ht="30" customHeight="1" spans="1:5">
      <c r="A203" s="4">
        <v>201</v>
      </c>
      <c r="B203" s="4" t="str">
        <f>"2308130721"</f>
        <v>2308130721</v>
      </c>
      <c r="C203" s="4" t="str">
        <f t="shared" si="3"/>
        <v>2023101</v>
      </c>
      <c r="D203" s="4">
        <v>63</v>
      </c>
      <c r="E203" s="4"/>
    </row>
    <row r="204" s="1" customFormat="1" ht="30" customHeight="1" spans="1:5">
      <c r="A204" s="4">
        <v>202</v>
      </c>
      <c r="B204" s="4" t="str">
        <f>"2308130722"</f>
        <v>2308130722</v>
      </c>
      <c r="C204" s="4" t="str">
        <f t="shared" si="3"/>
        <v>2023101</v>
      </c>
      <c r="D204" s="4">
        <v>36</v>
      </c>
      <c r="E204" s="4"/>
    </row>
    <row r="205" s="1" customFormat="1" ht="30" customHeight="1" spans="1:5">
      <c r="A205" s="4">
        <v>203</v>
      </c>
      <c r="B205" s="4" t="str">
        <f>"2308130723"</f>
        <v>2308130723</v>
      </c>
      <c r="C205" s="4" t="str">
        <f t="shared" si="3"/>
        <v>2023101</v>
      </c>
      <c r="D205" s="4" t="s">
        <v>6</v>
      </c>
      <c r="E205" s="4"/>
    </row>
    <row r="206" s="1" customFormat="1" ht="30" customHeight="1" spans="1:5">
      <c r="A206" s="4">
        <v>204</v>
      </c>
      <c r="B206" s="4" t="str">
        <f>"2308130724"</f>
        <v>2308130724</v>
      </c>
      <c r="C206" s="4" t="str">
        <f t="shared" si="3"/>
        <v>2023101</v>
      </c>
      <c r="D206" s="4">
        <v>80</v>
      </c>
      <c r="E206" s="4"/>
    </row>
    <row r="207" s="1" customFormat="1" ht="30" customHeight="1" spans="1:5">
      <c r="A207" s="4">
        <v>205</v>
      </c>
      <c r="B207" s="4" t="str">
        <f>"2308130725"</f>
        <v>2308130725</v>
      </c>
      <c r="C207" s="4" t="str">
        <f t="shared" si="3"/>
        <v>2023101</v>
      </c>
      <c r="D207" s="4">
        <v>66</v>
      </c>
      <c r="E207" s="4"/>
    </row>
    <row r="208" s="1" customFormat="1" ht="30" customHeight="1" spans="1:5">
      <c r="A208" s="4">
        <v>206</v>
      </c>
      <c r="B208" s="4" t="str">
        <f>"2308130726"</f>
        <v>2308130726</v>
      </c>
      <c r="C208" s="4" t="str">
        <f t="shared" si="3"/>
        <v>2023101</v>
      </c>
      <c r="D208" s="4">
        <v>47</v>
      </c>
      <c r="E208" s="4"/>
    </row>
    <row r="209" s="1" customFormat="1" ht="30" customHeight="1" spans="1:5">
      <c r="A209" s="4">
        <v>207</v>
      </c>
      <c r="B209" s="4" t="str">
        <f>"2308130727"</f>
        <v>2308130727</v>
      </c>
      <c r="C209" s="4" t="str">
        <f t="shared" si="3"/>
        <v>2023101</v>
      </c>
      <c r="D209" s="4">
        <v>57</v>
      </c>
      <c r="E209" s="4"/>
    </row>
    <row r="210" s="1" customFormat="1" ht="30" customHeight="1" spans="1:5">
      <c r="A210" s="4">
        <v>208</v>
      </c>
      <c r="B210" s="4" t="str">
        <f>"2308130728"</f>
        <v>2308130728</v>
      </c>
      <c r="C210" s="4" t="str">
        <f t="shared" si="3"/>
        <v>2023101</v>
      </c>
      <c r="D210" s="4">
        <v>63</v>
      </c>
      <c r="E210" s="4"/>
    </row>
    <row r="211" s="1" customFormat="1" ht="30" customHeight="1" spans="1:5">
      <c r="A211" s="4">
        <v>209</v>
      </c>
      <c r="B211" s="4" t="str">
        <f>"2308130729"</f>
        <v>2308130729</v>
      </c>
      <c r="C211" s="4" t="str">
        <f t="shared" si="3"/>
        <v>2023101</v>
      </c>
      <c r="D211" s="4">
        <v>61</v>
      </c>
      <c r="E211" s="4"/>
    </row>
    <row r="212" s="1" customFormat="1" ht="30" customHeight="1" spans="1:5">
      <c r="A212" s="4">
        <v>210</v>
      </c>
      <c r="B212" s="4" t="str">
        <f>"2308130730"</f>
        <v>2308130730</v>
      </c>
      <c r="C212" s="4" t="str">
        <f t="shared" si="3"/>
        <v>2023101</v>
      </c>
      <c r="D212" s="4" t="s">
        <v>6</v>
      </c>
      <c r="E212" s="4"/>
    </row>
    <row r="213" s="1" customFormat="1" ht="30" customHeight="1" spans="1:5">
      <c r="A213" s="4">
        <v>211</v>
      </c>
      <c r="B213" s="4" t="str">
        <f>"2308130801"</f>
        <v>2308130801</v>
      </c>
      <c r="C213" s="4" t="str">
        <f t="shared" si="3"/>
        <v>2023101</v>
      </c>
      <c r="D213" s="4">
        <v>60</v>
      </c>
      <c r="E213" s="4"/>
    </row>
    <row r="214" s="1" customFormat="1" ht="30" customHeight="1" spans="1:5">
      <c r="A214" s="4">
        <v>212</v>
      </c>
      <c r="B214" s="4" t="str">
        <f>"2308130802"</f>
        <v>2308130802</v>
      </c>
      <c r="C214" s="4" t="str">
        <f t="shared" si="3"/>
        <v>2023101</v>
      </c>
      <c r="D214" s="4">
        <v>57</v>
      </c>
      <c r="E214" s="4"/>
    </row>
    <row r="215" s="1" customFormat="1" ht="30" customHeight="1" spans="1:5">
      <c r="A215" s="4">
        <v>213</v>
      </c>
      <c r="B215" s="4" t="str">
        <f>"2308130803"</f>
        <v>2308130803</v>
      </c>
      <c r="C215" s="4" t="str">
        <f t="shared" si="3"/>
        <v>2023101</v>
      </c>
      <c r="D215" s="4">
        <v>56</v>
      </c>
      <c r="E215" s="4"/>
    </row>
    <row r="216" s="1" customFormat="1" ht="30" customHeight="1" spans="1:5">
      <c r="A216" s="4">
        <v>214</v>
      </c>
      <c r="B216" s="4" t="str">
        <f>"2308130804"</f>
        <v>2308130804</v>
      </c>
      <c r="C216" s="4" t="str">
        <f t="shared" si="3"/>
        <v>2023101</v>
      </c>
      <c r="D216" s="4">
        <v>52</v>
      </c>
      <c r="E216" s="4"/>
    </row>
    <row r="217" s="1" customFormat="1" ht="30" customHeight="1" spans="1:5">
      <c r="A217" s="4">
        <v>215</v>
      </c>
      <c r="B217" s="4" t="str">
        <f>"2308130805"</f>
        <v>2308130805</v>
      </c>
      <c r="C217" s="4" t="str">
        <f t="shared" si="3"/>
        <v>2023101</v>
      </c>
      <c r="D217" s="4">
        <v>65</v>
      </c>
      <c r="E217" s="4"/>
    </row>
    <row r="218" s="1" customFormat="1" ht="30" customHeight="1" spans="1:5">
      <c r="A218" s="4">
        <v>216</v>
      </c>
      <c r="B218" s="4" t="str">
        <f>"2308130806"</f>
        <v>2308130806</v>
      </c>
      <c r="C218" s="4" t="str">
        <f t="shared" si="3"/>
        <v>2023101</v>
      </c>
      <c r="D218" s="4">
        <v>59</v>
      </c>
      <c r="E218" s="4"/>
    </row>
    <row r="219" s="1" customFormat="1" ht="30" customHeight="1" spans="1:5">
      <c r="A219" s="4">
        <v>217</v>
      </c>
      <c r="B219" s="4" t="str">
        <f>"2308130807"</f>
        <v>2308130807</v>
      </c>
      <c r="C219" s="4" t="str">
        <f t="shared" si="3"/>
        <v>2023101</v>
      </c>
      <c r="D219" s="4">
        <v>68</v>
      </c>
      <c r="E219" s="4"/>
    </row>
    <row r="220" s="1" customFormat="1" ht="30" customHeight="1" spans="1:5">
      <c r="A220" s="4">
        <v>218</v>
      </c>
      <c r="B220" s="4" t="str">
        <f>"2308130808"</f>
        <v>2308130808</v>
      </c>
      <c r="C220" s="4" t="str">
        <f t="shared" si="3"/>
        <v>2023101</v>
      </c>
      <c r="D220" s="4">
        <v>63</v>
      </c>
      <c r="E220" s="4"/>
    </row>
    <row r="221" s="1" customFormat="1" ht="30" customHeight="1" spans="1:5">
      <c r="A221" s="4">
        <v>219</v>
      </c>
      <c r="B221" s="4" t="str">
        <f>"2308130809"</f>
        <v>2308130809</v>
      </c>
      <c r="C221" s="4" t="str">
        <f t="shared" si="3"/>
        <v>2023101</v>
      </c>
      <c r="D221" s="4" t="s">
        <v>6</v>
      </c>
      <c r="E221" s="4"/>
    </row>
    <row r="222" s="1" customFormat="1" ht="30" customHeight="1" spans="1:5">
      <c r="A222" s="4">
        <v>220</v>
      </c>
      <c r="B222" s="4" t="str">
        <f>"2308130810"</f>
        <v>2308130810</v>
      </c>
      <c r="C222" s="4" t="str">
        <f t="shared" si="3"/>
        <v>2023101</v>
      </c>
      <c r="D222" s="4" t="s">
        <v>6</v>
      </c>
      <c r="E222" s="4"/>
    </row>
    <row r="223" s="1" customFormat="1" ht="30" customHeight="1" spans="1:5">
      <c r="A223" s="4">
        <v>221</v>
      </c>
      <c r="B223" s="4" t="str">
        <f>"2308130811"</f>
        <v>2308130811</v>
      </c>
      <c r="C223" s="4" t="str">
        <f t="shared" si="3"/>
        <v>2023101</v>
      </c>
      <c r="D223" s="4">
        <v>64</v>
      </c>
      <c r="E223" s="4"/>
    </row>
    <row r="224" s="1" customFormat="1" ht="30" customHeight="1" spans="1:5">
      <c r="A224" s="4">
        <v>222</v>
      </c>
      <c r="B224" s="4" t="str">
        <f>"2308130812"</f>
        <v>2308130812</v>
      </c>
      <c r="C224" s="4" t="str">
        <f t="shared" si="3"/>
        <v>2023101</v>
      </c>
      <c r="D224" s="4">
        <v>65</v>
      </c>
      <c r="E224" s="4"/>
    </row>
    <row r="225" s="1" customFormat="1" ht="30" customHeight="1" spans="1:5">
      <c r="A225" s="4">
        <v>223</v>
      </c>
      <c r="B225" s="4" t="str">
        <f>"2308130813"</f>
        <v>2308130813</v>
      </c>
      <c r="C225" s="4" t="str">
        <f t="shared" si="3"/>
        <v>2023101</v>
      </c>
      <c r="D225" s="4">
        <v>59</v>
      </c>
      <c r="E225" s="4"/>
    </row>
    <row r="226" s="1" customFormat="1" ht="30" customHeight="1" spans="1:5">
      <c r="A226" s="4">
        <v>224</v>
      </c>
      <c r="B226" s="4" t="str">
        <f>"2308130814"</f>
        <v>2308130814</v>
      </c>
      <c r="C226" s="4" t="str">
        <f t="shared" si="3"/>
        <v>2023101</v>
      </c>
      <c r="D226" s="4">
        <v>50</v>
      </c>
      <c r="E226" s="4"/>
    </row>
    <row r="227" s="1" customFormat="1" ht="30" customHeight="1" spans="1:5">
      <c r="A227" s="4">
        <v>225</v>
      </c>
      <c r="B227" s="4" t="str">
        <f>"2308130815"</f>
        <v>2308130815</v>
      </c>
      <c r="C227" s="4" t="str">
        <f t="shared" si="3"/>
        <v>2023101</v>
      </c>
      <c r="D227" s="4" t="s">
        <v>6</v>
      </c>
      <c r="E227" s="4"/>
    </row>
    <row r="228" s="1" customFormat="1" ht="30" customHeight="1" spans="1:5">
      <c r="A228" s="4">
        <v>226</v>
      </c>
      <c r="B228" s="4" t="str">
        <f>"2308130816"</f>
        <v>2308130816</v>
      </c>
      <c r="C228" s="4" t="str">
        <f t="shared" si="3"/>
        <v>2023101</v>
      </c>
      <c r="D228" s="4" t="s">
        <v>6</v>
      </c>
      <c r="E228" s="4"/>
    </row>
    <row r="229" s="1" customFormat="1" ht="30" customHeight="1" spans="1:5">
      <c r="A229" s="4">
        <v>227</v>
      </c>
      <c r="B229" s="4" t="str">
        <f>"2308130817"</f>
        <v>2308130817</v>
      </c>
      <c r="C229" s="4" t="str">
        <f t="shared" si="3"/>
        <v>2023101</v>
      </c>
      <c r="D229" s="4">
        <v>62</v>
      </c>
      <c r="E229" s="4"/>
    </row>
    <row r="230" s="1" customFormat="1" ht="30" customHeight="1" spans="1:5">
      <c r="A230" s="4">
        <v>228</v>
      </c>
      <c r="B230" s="4" t="str">
        <f>"2308130818"</f>
        <v>2308130818</v>
      </c>
      <c r="C230" s="4" t="str">
        <f t="shared" si="3"/>
        <v>2023101</v>
      </c>
      <c r="D230" s="4" t="s">
        <v>6</v>
      </c>
      <c r="E230" s="4"/>
    </row>
    <row r="231" s="1" customFormat="1" ht="30" customHeight="1" spans="1:5">
      <c r="A231" s="4">
        <v>229</v>
      </c>
      <c r="B231" s="4" t="str">
        <f>"2308130819"</f>
        <v>2308130819</v>
      </c>
      <c r="C231" s="4" t="str">
        <f t="shared" si="3"/>
        <v>2023101</v>
      </c>
      <c r="D231" s="4">
        <v>67</v>
      </c>
      <c r="E231" s="4"/>
    </row>
    <row r="232" s="1" customFormat="1" ht="30" customHeight="1" spans="1:5">
      <c r="A232" s="4">
        <v>230</v>
      </c>
      <c r="B232" s="4" t="str">
        <f>"2308130820"</f>
        <v>2308130820</v>
      </c>
      <c r="C232" s="4" t="str">
        <f t="shared" si="3"/>
        <v>2023101</v>
      </c>
      <c r="D232" s="4">
        <v>63</v>
      </c>
      <c r="E232" s="4"/>
    </row>
    <row r="233" s="1" customFormat="1" ht="30" customHeight="1" spans="1:5">
      <c r="A233" s="4">
        <v>231</v>
      </c>
      <c r="B233" s="4" t="str">
        <f>"2308130821"</f>
        <v>2308130821</v>
      </c>
      <c r="C233" s="4" t="str">
        <f t="shared" si="3"/>
        <v>2023101</v>
      </c>
      <c r="D233" s="4">
        <v>51</v>
      </c>
      <c r="E233" s="4"/>
    </row>
    <row r="234" s="1" customFormat="1" ht="30" customHeight="1" spans="1:5">
      <c r="A234" s="4">
        <v>232</v>
      </c>
      <c r="B234" s="4" t="str">
        <f>"2308130822"</f>
        <v>2308130822</v>
      </c>
      <c r="C234" s="4" t="str">
        <f t="shared" si="3"/>
        <v>2023101</v>
      </c>
      <c r="D234" s="4">
        <v>60</v>
      </c>
      <c r="E234" s="4"/>
    </row>
    <row r="235" s="1" customFormat="1" ht="30" customHeight="1" spans="1:5">
      <c r="A235" s="4">
        <v>233</v>
      </c>
      <c r="B235" s="4" t="str">
        <f>"2308130823"</f>
        <v>2308130823</v>
      </c>
      <c r="C235" s="4" t="str">
        <f t="shared" si="3"/>
        <v>2023101</v>
      </c>
      <c r="D235" s="4">
        <v>53</v>
      </c>
      <c r="E235" s="4"/>
    </row>
    <row r="236" s="1" customFormat="1" ht="30" customHeight="1" spans="1:5">
      <c r="A236" s="4">
        <v>234</v>
      </c>
      <c r="B236" s="4" t="str">
        <f>"2308130824"</f>
        <v>2308130824</v>
      </c>
      <c r="C236" s="4" t="str">
        <f t="shared" si="3"/>
        <v>2023101</v>
      </c>
      <c r="D236" s="4" t="s">
        <v>6</v>
      </c>
      <c r="E236" s="4"/>
    </row>
    <row r="237" s="1" customFormat="1" ht="30" customHeight="1" spans="1:5">
      <c r="A237" s="4">
        <v>235</v>
      </c>
      <c r="B237" s="4" t="str">
        <f>"2308130825"</f>
        <v>2308130825</v>
      </c>
      <c r="C237" s="4" t="str">
        <f t="shared" si="3"/>
        <v>2023101</v>
      </c>
      <c r="D237" s="4">
        <v>53</v>
      </c>
      <c r="E237" s="4"/>
    </row>
    <row r="238" s="1" customFormat="1" ht="30" customHeight="1" spans="1:5">
      <c r="A238" s="4">
        <v>236</v>
      </c>
      <c r="B238" s="4" t="str">
        <f>"2308130826"</f>
        <v>2308130826</v>
      </c>
      <c r="C238" s="4" t="str">
        <f t="shared" si="3"/>
        <v>2023101</v>
      </c>
      <c r="D238" s="4">
        <v>65</v>
      </c>
      <c r="E238" s="4"/>
    </row>
    <row r="239" s="1" customFormat="1" ht="30" customHeight="1" spans="1:5">
      <c r="A239" s="4">
        <v>237</v>
      </c>
      <c r="B239" s="4" t="str">
        <f>"2308130827"</f>
        <v>2308130827</v>
      </c>
      <c r="C239" s="4" t="str">
        <f t="shared" si="3"/>
        <v>2023101</v>
      </c>
      <c r="D239" s="4">
        <v>45</v>
      </c>
      <c r="E239" s="4"/>
    </row>
    <row r="240" s="1" customFormat="1" ht="30" customHeight="1" spans="1:5">
      <c r="A240" s="4">
        <v>238</v>
      </c>
      <c r="B240" s="4" t="str">
        <f>"2308130828"</f>
        <v>2308130828</v>
      </c>
      <c r="C240" s="4" t="str">
        <f t="shared" si="3"/>
        <v>2023101</v>
      </c>
      <c r="D240" s="4">
        <v>61</v>
      </c>
      <c r="E240" s="4"/>
    </row>
    <row r="241" s="1" customFormat="1" ht="30" customHeight="1" spans="1:5">
      <c r="A241" s="4">
        <v>239</v>
      </c>
      <c r="B241" s="4" t="str">
        <f>"2308130829"</f>
        <v>2308130829</v>
      </c>
      <c r="C241" s="4" t="str">
        <f t="shared" si="3"/>
        <v>2023101</v>
      </c>
      <c r="D241" s="4" t="s">
        <v>6</v>
      </c>
      <c r="E241" s="4"/>
    </row>
    <row r="242" s="1" customFormat="1" ht="30" customHeight="1" spans="1:5">
      <c r="A242" s="4">
        <v>240</v>
      </c>
      <c r="B242" s="4" t="str">
        <f>"2308130830"</f>
        <v>2308130830</v>
      </c>
      <c r="C242" s="4" t="str">
        <f t="shared" si="3"/>
        <v>2023101</v>
      </c>
      <c r="D242" s="4">
        <v>47</v>
      </c>
      <c r="E242" s="4"/>
    </row>
    <row r="243" s="1" customFormat="1" ht="30" customHeight="1" spans="1:5">
      <c r="A243" s="4">
        <v>241</v>
      </c>
      <c r="B243" s="4" t="str">
        <f>"2308130901"</f>
        <v>2308130901</v>
      </c>
      <c r="C243" s="4" t="str">
        <f t="shared" si="3"/>
        <v>2023101</v>
      </c>
      <c r="D243" s="4" t="s">
        <v>6</v>
      </c>
      <c r="E243" s="4"/>
    </row>
    <row r="244" s="1" customFormat="1" ht="30" customHeight="1" spans="1:5">
      <c r="A244" s="4">
        <v>242</v>
      </c>
      <c r="B244" s="4" t="str">
        <f>"2308130902"</f>
        <v>2308130902</v>
      </c>
      <c r="C244" s="4" t="str">
        <f t="shared" si="3"/>
        <v>2023101</v>
      </c>
      <c r="D244" s="4" t="s">
        <v>6</v>
      </c>
      <c r="E244" s="4"/>
    </row>
    <row r="245" s="1" customFormat="1" ht="30" customHeight="1" spans="1:5">
      <c r="A245" s="4">
        <v>243</v>
      </c>
      <c r="B245" s="4" t="str">
        <f>"2308130903"</f>
        <v>2308130903</v>
      </c>
      <c r="C245" s="4" t="str">
        <f t="shared" si="3"/>
        <v>2023101</v>
      </c>
      <c r="D245" s="4">
        <v>46</v>
      </c>
      <c r="E245" s="4"/>
    </row>
    <row r="246" s="1" customFormat="1" ht="30" customHeight="1" spans="1:5">
      <c r="A246" s="4">
        <v>244</v>
      </c>
      <c r="B246" s="4" t="str">
        <f>"2308130904"</f>
        <v>2308130904</v>
      </c>
      <c r="C246" s="4" t="str">
        <f t="shared" si="3"/>
        <v>2023101</v>
      </c>
      <c r="D246" s="4">
        <v>53</v>
      </c>
      <c r="E246" s="4"/>
    </row>
    <row r="247" s="1" customFormat="1" ht="30" customHeight="1" spans="1:5">
      <c r="A247" s="4">
        <v>245</v>
      </c>
      <c r="B247" s="4" t="str">
        <f>"2308130905"</f>
        <v>2308130905</v>
      </c>
      <c r="C247" s="4" t="str">
        <f t="shared" si="3"/>
        <v>2023101</v>
      </c>
      <c r="D247" s="4">
        <v>55</v>
      </c>
      <c r="E247" s="4"/>
    </row>
    <row r="248" s="1" customFormat="1" ht="30" customHeight="1" spans="1:5">
      <c r="A248" s="4">
        <v>246</v>
      </c>
      <c r="B248" s="4" t="str">
        <f>"2308130906"</f>
        <v>2308130906</v>
      </c>
      <c r="C248" s="4" t="str">
        <f t="shared" si="3"/>
        <v>2023101</v>
      </c>
      <c r="D248" s="4">
        <v>56</v>
      </c>
      <c r="E248" s="4"/>
    </row>
    <row r="249" s="1" customFormat="1" ht="30" customHeight="1" spans="1:5">
      <c r="A249" s="4">
        <v>247</v>
      </c>
      <c r="B249" s="4" t="str">
        <f>"2308130907"</f>
        <v>2308130907</v>
      </c>
      <c r="C249" s="4" t="str">
        <f t="shared" si="3"/>
        <v>2023101</v>
      </c>
      <c r="D249" s="4">
        <v>75</v>
      </c>
      <c r="E249" s="4"/>
    </row>
    <row r="250" s="1" customFormat="1" ht="30" customHeight="1" spans="1:5">
      <c r="A250" s="4">
        <v>248</v>
      </c>
      <c r="B250" s="4" t="str">
        <f>"2308130908"</f>
        <v>2308130908</v>
      </c>
      <c r="C250" s="4" t="str">
        <f t="shared" si="3"/>
        <v>2023101</v>
      </c>
      <c r="D250" s="4">
        <v>72</v>
      </c>
      <c r="E250" s="4"/>
    </row>
    <row r="251" s="1" customFormat="1" ht="30" customHeight="1" spans="1:5">
      <c r="A251" s="4">
        <v>249</v>
      </c>
      <c r="B251" s="4" t="str">
        <f>"2308130909"</f>
        <v>2308130909</v>
      </c>
      <c r="C251" s="4" t="str">
        <f t="shared" si="3"/>
        <v>2023101</v>
      </c>
      <c r="D251" s="4">
        <v>49</v>
      </c>
      <c r="E251" s="4"/>
    </row>
    <row r="252" s="1" customFormat="1" ht="30" customHeight="1" spans="1:5">
      <c r="A252" s="4">
        <v>250</v>
      </c>
      <c r="B252" s="4" t="str">
        <f>"2308130910"</f>
        <v>2308130910</v>
      </c>
      <c r="C252" s="4" t="str">
        <f t="shared" si="3"/>
        <v>2023101</v>
      </c>
      <c r="D252" s="4">
        <v>61</v>
      </c>
      <c r="E252" s="4"/>
    </row>
    <row r="253" s="1" customFormat="1" ht="30" customHeight="1" spans="1:5">
      <c r="A253" s="4">
        <v>251</v>
      </c>
      <c r="B253" s="4" t="str">
        <f>"2308130911"</f>
        <v>2308130911</v>
      </c>
      <c r="C253" s="4" t="str">
        <f t="shared" si="3"/>
        <v>2023101</v>
      </c>
      <c r="D253" s="4" t="s">
        <v>6</v>
      </c>
      <c r="E253" s="4"/>
    </row>
    <row r="254" s="1" customFormat="1" ht="30" customHeight="1" spans="1:5">
      <c r="A254" s="4">
        <v>252</v>
      </c>
      <c r="B254" s="4" t="str">
        <f>"2308130912"</f>
        <v>2308130912</v>
      </c>
      <c r="C254" s="4" t="str">
        <f t="shared" si="3"/>
        <v>2023101</v>
      </c>
      <c r="D254" s="4">
        <v>57</v>
      </c>
      <c r="E254" s="4"/>
    </row>
    <row r="255" s="1" customFormat="1" ht="30" customHeight="1" spans="1:5">
      <c r="A255" s="4">
        <v>253</v>
      </c>
      <c r="B255" s="4" t="str">
        <f>"2308130913"</f>
        <v>2308130913</v>
      </c>
      <c r="C255" s="4" t="str">
        <f t="shared" si="3"/>
        <v>2023101</v>
      </c>
      <c r="D255" s="4">
        <v>58</v>
      </c>
      <c r="E255" s="4"/>
    </row>
    <row r="256" s="1" customFormat="1" ht="30" customHeight="1" spans="1:5">
      <c r="A256" s="4">
        <v>254</v>
      </c>
      <c r="B256" s="4" t="str">
        <f>"2308130914"</f>
        <v>2308130914</v>
      </c>
      <c r="C256" s="4" t="str">
        <f t="shared" si="3"/>
        <v>2023101</v>
      </c>
      <c r="D256" s="4">
        <v>24</v>
      </c>
      <c r="E256" s="4"/>
    </row>
    <row r="257" s="1" customFormat="1" ht="30" customHeight="1" spans="1:5">
      <c r="A257" s="4">
        <v>255</v>
      </c>
      <c r="B257" s="4" t="str">
        <f>"2308130915"</f>
        <v>2308130915</v>
      </c>
      <c r="C257" s="4" t="str">
        <f t="shared" si="3"/>
        <v>2023101</v>
      </c>
      <c r="D257" s="4">
        <v>48</v>
      </c>
      <c r="E257" s="4"/>
    </row>
    <row r="258" s="1" customFormat="1" ht="30" customHeight="1" spans="1:5">
      <c r="A258" s="4">
        <v>256</v>
      </c>
      <c r="B258" s="4" t="str">
        <f>"2308130916"</f>
        <v>2308130916</v>
      </c>
      <c r="C258" s="4" t="str">
        <f t="shared" si="3"/>
        <v>2023101</v>
      </c>
      <c r="D258" s="4">
        <v>59</v>
      </c>
      <c r="E258" s="4"/>
    </row>
    <row r="259" s="1" customFormat="1" ht="30" customHeight="1" spans="1:5">
      <c r="A259" s="4">
        <v>257</v>
      </c>
      <c r="B259" s="4" t="str">
        <f>"2308130917"</f>
        <v>2308130917</v>
      </c>
      <c r="C259" s="4" t="str">
        <f t="shared" ref="C259:C322" si="4">"2023101"</f>
        <v>2023101</v>
      </c>
      <c r="D259" s="4" t="s">
        <v>6</v>
      </c>
      <c r="E259" s="4"/>
    </row>
    <row r="260" s="1" customFormat="1" ht="30" customHeight="1" spans="1:5">
      <c r="A260" s="4">
        <v>258</v>
      </c>
      <c r="B260" s="4" t="str">
        <f>"2308130918"</f>
        <v>2308130918</v>
      </c>
      <c r="C260" s="4" t="str">
        <f t="shared" si="4"/>
        <v>2023101</v>
      </c>
      <c r="D260" s="4">
        <v>73</v>
      </c>
      <c r="E260" s="4"/>
    </row>
    <row r="261" s="1" customFormat="1" ht="30" customHeight="1" spans="1:5">
      <c r="A261" s="4">
        <v>259</v>
      </c>
      <c r="B261" s="4" t="str">
        <f>"2308130919"</f>
        <v>2308130919</v>
      </c>
      <c r="C261" s="4" t="str">
        <f t="shared" si="4"/>
        <v>2023101</v>
      </c>
      <c r="D261" s="4" t="s">
        <v>6</v>
      </c>
      <c r="E261" s="4"/>
    </row>
    <row r="262" s="1" customFormat="1" ht="30" customHeight="1" spans="1:5">
      <c r="A262" s="4">
        <v>260</v>
      </c>
      <c r="B262" s="4" t="str">
        <f>"2308130920"</f>
        <v>2308130920</v>
      </c>
      <c r="C262" s="4" t="str">
        <f t="shared" si="4"/>
        <v>2023101</v>
      </c>
      <c r="D262" s="4">
        <v>42</v>
      </c>
      <c r="E262" s="4"/>
    </row>
    <row r="263" s="1" customFormat="1" ht="30" customHeight="1" spans="1:5">
      <c r="A263" s="4">
        <v>261</v>
      </c>
      <c r="B263" s="4" t="str">
        <f>"2308130921"</f>
        <v>2308130921</v>
      </c>
      <c r="C263" s="4" t="str">
        <f t="shared" si="4"/>
        <v>2023101</v>
      </c>
      <c r="D263" s="4">
        <v>42</v>
      </c>
      <c r="E263" s="4"/>
    </row>
    <row r="264" s="1" customFormat="1" ht="30" customHeight="1" spans="1:5">
      <c r="A264" s="4">
        <v>262</v>
      </c>
      <c r="B264" s="4" t="str">
        <f>"2308130922"</f>
        <v>2308130922</v>
      </c>
      <c r="C264" s="4" t="str">
        <f t="shared" si="4"/>
        <v>2023101</v>
      </c>
      <c r="D264" s="4">
        <v>59</v>
      </c>
      <c r="E264" s="4"/>
    </row>
    <row r="265" s="1" customFormat="1" ht="30" customHeight="1" spans="1:5">
      <c r="A265" s="4">
        <v>263</v>
      </c>
      <c r="B265" s="4" t="str">
        <f>"2308130923"</f>
        <v>2308130923</v>
      </c>
      <c r="C265" s="4" t="str">
        <f t="shared" si="4"/>
        <v>2023101</v>
      </c>
      <c r="D265" s="4">
        <v>53</v>
      </c>
      <c r="E265" s="4"/>
    </row>
    <row r="266" s="1" customFormat="1" ht="30" customHeight="1" spans="1:5">
      <c r="A266" s="4">
        <v>264</v>
      </c>
      <c r="B266" s="4" t="str">
        <f>"2308130924"</f>
        <v>2308130924</v>
      </c>
      <c r="C266" s="4" t="str">
        <f t="shared" si="4"/>
        <v>2023101</v>
      </c>
      <c r="D266" s="4">
        <v>52</v>
      </c>
      <c r="E266" s="4"/>
    </row>
    <row r="267" s="1" customFormat="1" ht="30" customHeight="1" spans="1:5">
      <c r="A267" s="4">
        <v>265</v>
      </c>
      <c r="B267" s="4" t="str">
        <f>"2308130925"</f>
        <v>2308130925</v>
      </c>
      <c r="C267" s="4" t="str">
        <f t="shared" si="4"/>
        <v>2023101</v>
      </c>
      <c r="D267" s="4" t="s">
        <v>6</v>
      </c>
      <c r="E267" s="4"/>
    </row>
    <row r="268" s="1" customFormat="1" ht="30" customHeight="1" spans="1:5">
      <c r="A268" s="4">
        <v>266</v>
      </c>
      <c r="B268" s="4" t="str">
        <f>"2308130926"</f>
        <v>2308130926</v>
      </c>
      <c r="C268" s="4" t="str">
        <f t="shared" si="4"/>
        <v>2023101</v>
      </c>
      <c r="D268" s="4" t="s">
        <v>6</v>
      </c>
      <c r="E268" s="4"/>
    </row>
    <row r="269" s="1" customFormat="1" ht="30" customHeight="1" spans="1:5">
      <c r="A269" s="4">
        <v>267</v>
      </c>
      <c r="B269" s="4" t="str">
        <f>"2308130927"</f>
        <v>2308130927</v>
      </c>
      <c r="C269" s="4" t="str">
        <f t="shared" si="4"/>
        <v>2023101</v>
      </c>
      <c r="D269" s="4" t="s">
        <v>6</v>
      </c>
      <c r="E269" s="4"/>
    </row>
    <row r="270" s="1" customFormat="1" ht="30" customHeight="1" spans="1:5">
      <c r="A270" s="4">
        <v>268</v>
      </c>
      <c r="B270" s="4" t="str">
        <f>"2308130928"</f>
        <v>2308130928</v>
      </c>
      <c r="C270" s="4" t="str">
        <f t="shared" si="4"/>
        <v>2023101</v>
      </c>
      <c r="D270" s="4">
        <v>56</v>
      </c>
      <c r="E270" s="4"/>
    </row>
    <row r="271" s="1" customFormat="1" ht="30" customHeight="1" spans="1:5">
      <c r="A271" s="4">
        <v>269</v>
      </c>
      <c r="B271" s="4" t="str">
        <f>"2308130929"</f>
        <v>2308130929</v>
      </c>
      <c r="C271" s="4" t="str">
        <f t="shared" si="4"/>
        <v>2023101</v>
      </c>
      <c r="D271" s="4" t="s">
        <v>6</v>
      </c>
      <c r="E271" s="4"/>
    </row>
    <row r="272" s="1" customFormat="1" ht="30" customHeight="1" spans="1:5">
      <c r="A272" s="4">
        <v>270</v>
      </c>
      <c r="B272" s="4" t="str">
        <f>"2308130930"</f>
        <v>2308130930</v>
      </c>
      <c r="C272" s="4" t="str">
        <f t="shared" si="4"/>
        <v>2023101</v>
      </c>
      <c r="D272" s="4">
        <v>47</v>
      </c>
      <c r="E272" s="4"/>
    </row>
    <row r="273" s="1" customFormat="1" ht="30" customHeight="1" spans="1:5">
      <c r="A273" s="4">
        <v>271</v>
      </c>
      <c r="B273" s="4" t="str">
        <f>"2308131001"</f>
        <v>2308131001</v>
      </c>
      <c r="C273" s="4" t="str">
        <f t="shared" si="4"/>
        <v>2023101</v>
      </c>
      <c r="D273" s="4">
        <v>64</v>
      </c>
      <c r="E273" s="4"/>
    </row>
    <row r="274" s="1" customFormat="1" ht="30" customHeight="1" spans="1:5">
      <c r="A274" s="4">
        <v>272</v>
      </c>
      <c r="B274" s="4" t="str">
        <f>"2308131002"</f>
        <v>2308131002</v>
      </c>
      <c r="C274" s="4" t="str">
        <f t="shared" si="4"/>
        <v>2023101</v>
      </c>
      <c r="D274" s="4">
        <v>55</v>
      </c>
      <c r="E274" s="4"/>
    </row>
    <row r="275" s="1" customFormat="1" ht="30" customHeight="1" spans="1:5">
      <c r="A275" s="4">
        <v>273</v>
      </c>
      <c r="B275" s="4" t="str">
        <f>"2308131003"</f>
        <v>2308131003</v>
      </c>
      <c r="C275" s="4" t="str">
        <f t="shared" si="4"/>
        <v>2023101</v>
      </c>
      <c r="D275" s="4">
        <v>56</v>
      </c>
      <c r="E275" s="4"/>
    </row>
    <row r="276" s="1" customFormat="1" ht="30" customHeight="1" spans="1:5">
      <c r="A276" s="4">
        <v>274</v>
      </c>
      <c r="B276" s="4" t="str">
        <f>"2308131004"</f>
        <v>2308131004</v>
      </c>
      <c r="C276" s="4" t="str">
        <f t="shared" si="4"/>
        <v>2023101</v>
      </c>
      <c r="D276" s="4">
        <v>58</v>
      </c>
      <c r="E276" s="4"/>
    </row>
    <row r="277" s="1" customFormat="1" ht="30" customHeight="1" spans="1:5">
      <c r="A277" s="4">
        <v>275</v>
      </c>
      <c r="B277" s="4" t="str">
        <f>"2308131005"</f>
        <v>2308131005</v>
      </c>
      <c r="C277" s="4" t="str">
        <f t="shared" si="4"/>
        <v>2023101</v>
      </c>
      <c r="D277" s="4">
        <v>56</v>
      </c>
      <c r="E277" s="4"/>
    </row>
    <row r="278" s="1" customFormat="1" ht="30" customHeight="1" spans="1:5">
      <c r="A278" s="4">
        <v>276</v>
      </c>
      <c r="B278" s="4" t="str">
        <f>"2308131006"</f>
        <v>2308131006</v>
      </c>
      <c r="C278" s="4" t="str">
        <f t="shared" si="4"/>
        <v>2023101</v>
      </c>
      <c r="D278" s="4" t="s">
        <v>6</v>
      </c>
      <c r="E278" s="4"/>
    </row>
    <row r="279" s="1" customFormat="1" ht="30" customHeight="1" spans="1:5">
      <c r="A279" s="4">
        <v>277</v>
      </c>
      <c r="B279" s="4" t="str">
        <f>"2308131007"</f>
        <v>2308131007</v>
      </c>
      <c r="C279" s="4" t="str">
        <f t="shared" si="4"/>
        <v>2023101</v>
      </c>
      <c r="D279" s="4">
        <v>67</v>
      </c>
      <c r="E279" s="4"/>
    </row>
    <row r="280" s="1" customFormat="1" ht="30" customHeight="1" spans="1:5">
      <c r="A280" s="4">
        <v>278</v>
      </c>
      <c r="B280" s="4" t="str">
        <f>"2308131008"</f>
        <v>2308131008</v>
      </c>
      <c r="C280" s="4" t="str">
        <f t="shared" si="4"/>
        <v>2023101</v>
      </c>
      <c r="D280" s="4">
        <v>53</v>
      </c>
      <c r="E280" s="4"/>
    </row>
    <row r="281" s="1" customFormat="1" ht="30" customHeight="1" spans="1:5">
      <c r="A281" s="4">
        <v>279</v>
      </c>
      <c r="B281" s="4" t="str">
        <f>"2308131009"</f>
        <v>2308131009</v>
      </c>
      <c r="C281" s="4" t="str">
        <f t="shared" si="4"/>
        <v>2023101</v>
      </c>
      <c r="D281" s="4">
        <v>55</v>
      </c>
      <c r="E281" s="4"/>
    </row>
    <row r="282" s="1" customFormat="1" ht="30" customHeight="1" spans="1:5">
      <c r="A282" s="4">
        <v>280</v>
      </c>
      <c r="B282" s="4" t="str">
        <f>"2308131010"</f>
        <v>2308131010</v>
      </c>
      <c r="C282" s="4" t="str">
        <f t="shared" si="4"/>
        <v>2023101</v>
      </c>
      <c r="D282" s="4">
        <v>73</v>
      </c>
      <c r="E282" s="4"/>
    </row>
    <row r="283" s="1" customFormat="1" ht="30" customHeight="1" spans="1:5">
      <c r="A283" s="4">
        <v>281</v>
      </c>
      <c r="B283" s="4" t="str">
        <f>"2308131011"</f>
        <v>2308131011</v>
      </c>
      <c r="C283" s="4" t="str">
        <f t="shared" si="4"/>
        <v>2023101</v>
      </c>
      <c r="D283" s="4" t="s">
        <v>6</v>
      </c>
      <c r="E283" s="4"/>
    </row>
    <row r="284" s="1" customFormat="1" ht="30" customHeight="1" spans="1:5">
      <c r="A284" s="4">
        <v>282</v>
      </c>
      <c r="B284" s="4" t="str">
        <f>"2308131012"</f>
        <v>2308131012</v>
      </c>
      <c r="C284" s="4" t="str">
        <f t="shared" si="4"/>
        <v>2023101</v>
      </c>
      <c r="D284" s="4" t="s">
        <v>6</v>
      </c>
      <c r="E284" s="4"/>
    </row>
    <row r="285" s="1" customFormat="1" ht="30" customHeight="1" spans="1:5">
      <c r="A285" s="4">
        <v>283</v>
      </c>
      <c r="B285" s="4" t="str">
        <f>"2308131013"</f>
        <v>2308131013</v>
      </c>
      <c r="C285" s="4" t="str">
        <f t="shared" si="4"/>
        <v>2023101</v>
      </c>
      <c r="D285" s="4">
        <v>76</v>
      </c>
      <c r="E285" s="4"/>
    </row>
    <row r="286" s="1" customFormat="1" ht="30" customHeight="1" spans="1:5">
      <c r="A286" s="4">
        <v>284</v>
      </c>
      <c r="B286" s="4" t="str">
        <f>"2308131014"</f>
        <v>2308131014</v>
      </c>
      <c r="C286" s="4" t="str">
        <f t="shared" si="4"/>
        <v>2023101</v>
      </c>
      <c r="D286" s="4">
        <v>57</v>
      </c>
      <c r="E286" s="4"/>
    </row>
    <row r="287" s="1" customFormat="1" ht="30" customHeight="1" spans="1:5">
      <c r="A287" s="4">
        <v>285</v>
      </c>
      <c r="B287" s="4" t="str">
        <f>"2308131015"</f>
        <v>2308131015</v>
      </c>
      <c r="C287" s="4" t="str">
        <f t="shared" si="4"/>
        <v>2023101</v>
      </c>
      <c r="D287" s="4">
        <v>66</v>
      </c>
      <c r="E287" s="4"/>
    </row>
    <row r="288" s="1" customFormat="1" ht="30" customHeight="1" spans="1:5">
      <c r="A288" s="4">
        <v>286</v>
      </c>
      <c r="B288" s="4" t="str">
        <f>"2308131016"</f>
        <v>2308131016</v>
      </c>
      <c r="C288" s="4" t="str">
        <f t="shared" si="4"/>
        <v>2023101</v>
      </c>
      <c r="D288" s="4">
        <v>70</v>
      </c>
      <c r="E288" s="4"/>
    </row>
    <row r="289" s="1" customFormat="1" ht="30" customHeight="1" spans="1:5">
      <c r="A289" s="4">
        <v>287</v>
      </c>
      <c r="B289" s="4" t="str">
        <f>"2308131017"</f>
        <v>2308131017</v>
      </c>
      <c r="C289" s="4" t="str">
        <f t="shared" si="4"/>
        <v>2023101</v>
      </c>
      <c r="D289" s="4">
        <v>60</v>
      </c>
      <c r="E289" s="4"/>
    </row>
    <row r="290" s="1" customFormat="1" ht="30" customHeight="1" spans="1:5">
      <c r="A290" s="4">
        <v>288</v>
      </c>
      <c r="B290" s="4" t="str">
        <f>"2308131018"</f>
        <v>2308131018</v>
      </c>
      <c r="C290" s="4" t="str">
        <f t="shared" si="4"/>
        <v>2023101</v>
      </c>
      <c r="D290" s="4">
        <v>63</v>
      </c>
      <c r="E290" s="4"/>
    </row>
    <row r="291" s="1" customFormat="1" ht="30" customHeight="1" spans="1:5">
      <c r="A291" s="4">
        <v>289</v>
      </c>
      <c r="B291" s="4" t="str">
        <f>"2308131019"</f>
        <v>2308131019</v>
      </c>
      <c r="C291" s="4" t="str">
        <f t="shared" si="4"/>
        <v>2023101</v>
      </c>
      <c r="D291" s="4" t="s">
        <v>6</v>
      </c>
      <c r="E291" s="4"/>
    </row>
    <row r="292" s="1" customFormat="1" ht="30" customHeight="1" spans="1:5">
      <c r="A292" s="4">
        <v>290</v>
      </c>
      <c r="B292" s="4" t="str">
        <f>"2308131020"</f>
        <v>2308131020</v>
      </c>
      <c r="C292" s="4" t="str">
        <f t="shared" si="4"/>
        <v>2023101</v>
      </c>
      <c r="D292" s="4">
        <v>73</v>
      </c>
      <c r="E292" s="4"/>
    </row>
    <row r="293" s="1" customFormat="1" ht="30" customHeight="1" spans="1:5">
      <c r="A293" s="4">
        <v>291</v>
      </c>
      <c r="B293" s="4" t="str">
        <f>"2308131021"</f>
        <v>2308131021</v>
      </c>
      <c r="C293" s="4" t="str">
        <f t="shared" si="4"/>
        <v>2023101</v>
      </c>
      <c r="D293" s="4">
        <v>65</v>
      </c>
      <c r="E293" s="4"/>
    </row>
    <row r="294" s="1" customFormat="1" ht="30" customHeight="1" spans="1:5">
      <c r="A294" s="4">
        <v>292</v>
      </c>
      <c r="B294" s="4" t="str">
        <f>"2308131022"</f>
        <v>2308131022</v>
      </c>
      <c r="C294" s="4" t="str">
        <f t="shared" si="4"/>
        <v>2023101</v>
      </c>
      <c r="D294" s="4" t="s">
        <v>6</v>
      </c>
      <c r="E294" s="4"/>
    </row>
    <row r="295" s="1" customFormat="1" ht="30" customHeight="1" spans="1:5">
      <c r="A295" s="4">
        <v>293</v>
      </c>
      <c r="B295" s="4" t="str">
        <f>"2308131023"</f>
        <v>2308131023</v>
      </c>
      <c r="C295" s="4" t="str">
        <f t="shared" si="4"/>
        <v>2023101</v>
      </c>
      <c r="D295" s="4">
        <v>66</v>
      </c>
      <c r="E295" s="4"/>
    </row>
    <row r="296" s="1" customFormat="1" ht="30" customHeight="1" spans="1:5">
      <c r="A296" s="4">
        <v>294</v>
      </c>
      <c r="B296" s="4" t="str">
        <f>"2308131024"</f>
        <v>2308131024</v>
      </c>
      <c r="C296" s="4" t="str">
        <f t="shared" si="4"/>
        <v>2023101</v>
      </c>
      <c r="D296" s="4">
        <v>66</v>
      </c>
      <c r="E296" s="4"/>
    </row>
    <row r="297" s="1" customFormat="1" ht="30" customHeight="1" spans="1:5">
      <c r="A297" s="4">
        <v>295</v>
      </c>
      <c r="B297" s="4" t="str">
        <f>"2308131025"</f>
        <v>2308131025</v>
      </c>
      <c r="C297" s="4" t="str">
        <f t="shared" si="4"/>
        <v>2023101</v>
      </c>
      <c r="D297" s="4" t="s">
        <v>6</v>
      </c>
      <c r="E297" s="4"/>
    </row>
    <row r="298" s="1" customFormat="1" ht="30" customHeight="1" spans="1:5">
      <c r="A298" s="4">
        <v>296</v>
      </c>
      <c r="B298" s="4" t="str">
        <f>"2308131026"</f>
        <v>2308131026</v>
      </c>
      <c r="C298" s="4" t="str">
        <f t="shared" si="4"/>
        <v>2023101</v>
      </c>
      <c r="D298" s="4">
        <v>55</v>
      </c>
      <c r="E298" s="4"/>
    </row>
    <row r="299" s="1" customFormat="1" ht="30" customHeight="1" spans="1:5">
      <c r="A299" s="4">
        <v>297</v>
      </c>
      <c r="B299" s="4" t="str">
        <f>"2308131027"</f>
        <v>2308131027</v>
      </c>
      <c r="C299" s="4" t="str">
        <f t="shared" si="4"/>
        <v>2023101</v>
      </c>
      <c r="D299" s="4">
        <v>53</v>
      </c>
      <c r="E299" s="4"/>
    </row>
    <row r="300" s="1" customFormat="1" ht="30" customHeight="1" spans="1:5">
      <c r="A300" s="4">
        <v>298</v>
      </c>
      <c r="B300" s="4" t="str">
        <f>"2308131028"</f>
        <v>2308131028</v>
      </c>
      <c r="C300" s="4" t="str">
        <f t="shared" si="4"/>
        <v>2023101</v>
      </c>
      <c r="D300" s="4">
        <v>62</v>
      </c>
      <c r="E300" s="4"/>
    </row>
    <row r="301" s="1" customFormat="1" ht="30" customHeight="1" spans="1:5">
      <c r="A301" s="4">
        <v>299</v>
      </c>
      <c r="B301" s="4" t="str">
        <f>"2308131029"</f>
        <v>2308131029</v>
      </c>
      <c r="C301" s="4" t="str">
        <f t="shared" si="4"/>
        <v>2023101</v>
      </c>
      <c r="D301" s="4">
        <v>36</v>
      </c>
      <c r="E301" s="4"/>
    </row>
    <row r="302" s="1" customFormat="1" ht="30" customHeight="1" spans="1:5">
      <c r="A302" s="4">
        <v>300</v>
      </c>
      <c r="B302" s="4" t="str">
        <f>"2308131030"</f>
        <v>2308131030</v>
      </c>
      <c r="C302" s="4" t="str">
        <f t="shared" si="4"/>
        <v>2023101</v>
      </c>
      <c r="D302" s="4" t="s">
        <v>6</v>
      </c>
      <c r="E302" s="4"/>
    </row>
    <row r="303" s="1" customFormat="1" ht="30" customHeight="1" spans="1:5">
      <c r="A303" s="4">
        <v>301</v>
      </c>
      <c r="B303" s="4" t="str">
        <f>"2308131101"</f>
        <v>2308131101</v>
      </c>
      <c r="C303" s="4" t="str">
        <f t="shared" si="4"/>
        <v>2023101</v>
      </c>
      <c r="D303" s="4" t="s">
        <v>6</v>
      </c>
      <c r="E303" s="4"/>
    </row>
    <row r="304" s="1" customFormat="1" ht="30" customHeight="1" spans="1:5">
      <c r="A304" s="4">
        <v>302</v>
      </c>
      <c r="B304" s="4" t="str">
        <f>"2308131102"</f>
        <v>2308131102</v>
      </c>
      <c r="C304" s="4" t="str">
        <f t="shared" si="4"/>
        <v>2023101</v>
      </c>
      <c r="D304" s="4">
        <v>60</v>
      </c>
      <c r="E304" s="4"/>
    </row>
    <row r="305" s="1" customFormat="1" ht="30" customHeight="1" spans="1:5">
      <c r="A305" s="4">
        <v>303</v>
      </c>
      <c r="B305" s="4" t="str">
        <f>"2308131103"</f>
        <v>2308131103</v>
      </c>
      <c r="C305" s="4" t="str">
        <f t="shared" si="4"/>
        <v>2023101</v>
      </c>
      <c r="D305" s="4">
        <v>61</v>
      </c>
      <c r="E305" s="4"/>
    </row>
    <row r="306" s="1" customFormat="1" ht="30" customHeight="1" spans="1:5">
      <c r="A306" s="4">
        <v>304</v>
      </c>
      <c r="B306" s="4" t="str">
        <f>"2308131104"</f>
        <v>2308131104</v>
      </c>
      <c r="C306" s="4" t="str">
        <f t="shared" si="4"/>
        <v>2023101</v>
      </c>
      <c r="D306" s="4">
        <v>55</v>
      </c>
      <c r="E306" s="4"/>
    </row>
    <row r="307" s="1" customFormat="1" ht="30" customHeight="1" spans="1:5">
      <c r="A307" s="4">
        <v>305</v>
      </c>
      <c r="B307" s="4" t="str">
        <f>"2308131105"</f>
        <v>2308131105</v>
      </c>
      <c r="C307" s="4" t="str">
        <f t="shared" si="4"/>
        <v>2023101</v>
      </c>
      <c r="D307" s="4" t="s">
        <v>6</v>
      </c>
      <c r="E307" s="4"/>
    </row>
    <row r="308" s="1" customFormat="1" ht="30" customHeight="1" spans="1:5">
      <c r="A308" s="4">
        <v>306</v>
      </c>
      <c r="B308" s="4" t="str">
        <f>"2308131106"</f>
        <v>2308131106</v>
      </c>
      <c r="C308" s="4" t="str">
        <f t="shared" si="4"/>
        <v>2023101</v>
      </c>
      <c r="D308" s="4">
        <v>64</v>
      </c>
      <c r="E308" s="4"/>
    </row>
    <row r="309" s="1" customFormat="1" ht="30" customHeight="1" spans="1:5">
      <c r="A309" s="4">
        <v>307</v>
      </c>
      <c r="B309" s="4" t="str">
        <f>"2308131107"</f>
        <v>2308131107</v>
      </c>
      <c r="C309" s="4" t="str">
        <f t="shared" si="4"/>
        <v>2023101</v>
      </c>
      <c r="D309" s="4">
        <v>68</v>
      </c>
      <c r="E309" s="4"/>
    </row>
    <row r="310" s="1" customFormat="1" ht="30" customHeight="1" spans="1:5">
      <c r="A310" s="4">
        <v>308</v>
      </c>
      <c r="B310" s="4" t="str">
        <f>"2308131108"</f>
        <v>2308131108</v>
      </c>
      <c r="C310" s="4" t="str">
        <f t="shared" si="4"/>
        <v>2023101</v>
      </c>
      <c r="D310" s="4">
        <v>67</v>
      </c>
      <c r="E310" s="4"/>
    </row>
    <row r="311" s="1" customFormat="1" ht="30" customHeight="1" spans="1:5">
      <c r="A311" s="4">
        <v>309</v>
      </c>
      <c r="B311" s="4" t="str">
        <f>"2308131109"</f>
        <v>2308131109</v>
      </c>
      <c r="C311" s="4" t="str">
        <f t="shared" si="4"/>
        <v>2023101</v>
      </c>
      <c r="D311" s="4">
        <v>59</v>
      </c>
      <c r="E311" s="4"/>
    </row>
    <row r="312" s="1" customFormat="1" ht="30" customHeight="1" spans="1:5">
      <c r="A312" s="4">
        <v>310</v>
      </c>
      <c r="B312" s="4" t="str">
        <f>"2308131110"</f>
        <v>2308131110</v>
      </c>
      <c r="C312" s="4" t="str">
        <f t="shared" si="4"/>
        <v>2023101</v>
      </c>
      <c r="D312" s="4">
        <v>62</v>
      </c>
      <c r="E312" s="4"/>
    </row>
    <row r="313" s="1" customFormat="1" ht="30" customHeight="1" spans="1:5">
      <c r="A313" s="4">
        <v>311</v>
      </c>
      <c r="B313" s="4" t="str">
        <f>"2308131111"</f>
        <v>2308131111</v>
      </c>
      <c r="C313" s="4" t="str">
        <f t="shared" si="4"/>
        <v>2023101</v>
      </c>
      <c r="D313" s="4">
        <v>64</v>
      </c>
      <c r="E313" s="4"/>
    </row>
    <row r="314" s="1" customFormat="1" ht="30" customHeight="1" spans="1:5">
      <c r="A314" s="4">
        <v>312</v>
      </c>
      <c r="B314" s="4" t="str">
        <f>"2308131112"</f>
        <v>2308131112</v>
      </c>
      <c r="C314" s="4" t="str">
        <f t="shared" si="4"/>
        <v>2023101</v>
      </c>
      <c r="D314" s="4" t="s">
        <v>6</v>
      </c>
      <c r="E314" s="4"/>
    </row>
    <row r="315" s="1" customFormat="1" ht="30" customHeight="1" spans="1:5">
      <c r="A315" s="4">
        <v>313</v>
      </c>
      <c r="B315" s="4" t="str">
        <f>"2308131113"</f>
        <v>2308131113</v>
      </c>
      <c r="C315" s="4" t="str">
        <f t="shared" si="4"/>
        <v>2023101</v>
      </c>
      <c r="D315" s="4">
        <v>57</v>
      </c>
      <c r="E315" s="4"/>
    </row>
    <row r="316" s="1" customFormat="1" ht="30" customHeight="1" spans="1:5">
      <c r="A316" s="4">
        <v>314</v>
      </c>
      <c r="B316" s="4" t="str">
        <f>"2308131114"</f>
        <v>2308131114</v>
      </c>
      <c r="C316" s="4" t="str">
        <f t="shared" si="4"/>
        <v>2023101</v>
      </c>
      <c r="D316" s="4">
        <v>56</v>
      </c>
      <c r="E316" s="4"/>
    </row>
    <row r="317" s="1" customFormat="1" ht="30" customHeight="1" spans="1:5">
      <c r="A317" s="4">
        <v>315</v>
      </c>
      <c r="B317" s="4" t="str">
        <f>"2308131115"</f>
        <v>2308131115</v>
      </c>
      <c r="C317" s="4" t="str">
        <f t="shared" si="4"/>
        <v>2023101</v>
      </c>
      <c r="D317" s="4">
        <v>64</v>
      </c>
      <c r="E317" s="4"/>
    </row>
    <row r="318" s="1" customFormat="1" ht="30" customHeight="1" spans="1:5">
      <c r="A318" s="4">
        <v>316</v>
      </c>
      <c r="B318" s="4" t="str">
        <f>"2308131116"</f>
        <v>2308131116</v>
      </c>
      <c r="C318" s="4" t="str">
        <f t="shared" si="4"/>
        <v>2023101</v>
      </c>
      <c r="D318" s="4">
        <v>51</v>
      </c>
      <c r="E318" s="4"/>
    </row>
    <row r="319" s="1" customFormat="1" ht="30" customHeight="1" spans="1:5">
      <c r="A319" s="4">
        <v>317</v>
      </c>
      <c r="B319" s="4" t="str">
        <f>"2308131117"</f>
        <v>2308131117</v>
      </c>
      <c r="C319" s="4" t="str">
        <f t="shared" si="4"/>
        <v>2023101</v>
      </c>
      <c r="D319" s="4">
        <v>49</v>
      </c>
      <c r="E319" s="4"/>
    </row>
    <row r="320" s="1" customFormat="1" ht="30" customHeight="1" spans="1:5">
      <c r="A320" s="4">
        <v>318</v>
      </c>
      <c r="B320" s="4" t="str">
        <f>"2308131118"</f>
        <v>2308131118</v>
      </c>
      <c r="C320" s="4" t="str">
        <f t="shared" si="4"/>
        <v>2023101</v>
      </c>
      <c r="D320" s="4">
        <v>59</v>
      </c>
      <c r="E320" s="4"/>
    </row>
    <row r="321" s="1" customFormat="1" ht="30" customHeight="1" spans="1:5">
      <c r="A321" s="4">
        <v>319</v>
      </c>
      <c r="B321" s="4" t="str">
        <f>"2308131119"</f>
        <v>2308131119</v>
      </c>
      <c r="C321" s="4" t="str">
        <f t="shared" si="4"/>
        <v>2023101</v>
      </c>
      <c r="D321" s="4" t="s">
        <v>6</v>
      </c>
      <c r="E321" s="4"/>
    </row>
    <row r="322" s="1" customFormat="1" ht="30" customHeight="1" spans="1:5">
      <c r="A322" s="4">
        <v>320</v>
      </c>
      <c r="B322" s="4" t="str">
        <f>"2308131120"</f>
        <v>2308131120</v>
      </c>
      <c r="C322" s="4" t="str">
        <f t="shared" si="4"/>
        <v>2023101</v>
      </c>
      <c r="D322" s="4">
        <v>73</v>
      </c>
      <c r="E322" s="4"/>
    </row>
    <row r="323" s="1" customFormat="1" ht="30" customHeight="1" spans="1:5">
      <c r="A323" s="4">
        <v>321</v>
      </c>
      <c r="B323" s="4" t="str">
        <f>"2308131121"</f>
        <v>2308131121</v>
      </c>
      <c r="C323" s="4" t="str">
        <f t="shared" ref="C323:C374" si="5">"2023101"</f>
        <v>2023101</v>
      </c>
      <c r="D323" s="4" t="s">
        <v>6</v>
      </c>
      <c r="E323" s="4"/>
    </row>
    <row r="324" s="1" customFormat="1" ht="30" customHeight="1" spans="1:5">
      <c r="A324" s="4">
        <v>322</v>
      </c>
      <c r="B324" s="4" t="str">
        <f>"2308131122"</f>
        <v>2308131122</v>
      </c>
      <c r="C324" s="4" t="str">
        <f t="shared" si="5"/>
        <v>2023101</v>
      </c>
      <c r="D324" s="4">
        <v>56</v>
      </c>
      <c r="E324" s="4"/>
    </row>
    <row r="325" s="1" customFormat="1" ht="30" customHeight="1" spans="1:5">
      <c r="A325" s="4">
        <v>323</v>
      </c>
      <c r="B325" s="4" t="str">
        <f>"2308131123"</f>
        <v>2308131123</v>
      </c>
      <c r="C325" s="4" t="str">
        <f t="shared" si="5"/>
        <v>2023101</v>
      </c>
      <c r="D325" s="4" t="s">
        <v>6</v>
      </c>
      <c r="E325" s="4"/>
    </row>
    <row r="326" s="1" customFormat="1" ht="30" customHeight="1" spans="1:5">
      <c r="A326" s="4">
        <v>324</v>
      </c>
      <c r="B326" s="4" t="str">
        <f>"2308131124"</f>
        <v>2308131124</v>
      </c>
      <c r="C326" s="4" t="str">
        <f t="shared" si="5"/>
        <v>2023101</v>
      </c>
      <c r="D326" s="4" t="s">
        <v>6</v>
      </c>
      <c r="E326" s="4"/>
    </row>
    <row r="327" s="1" customFormat="1" ht="30" customHeight="1" spans="1:5">
      <c r="A327" s="4">
        <v>325</v>
      </c>
      <c r="B327" s="4" t="str">
        <f>"2308131125"</f>
        <v>2308131125</v>
      </c>
      <c r="C327" s="4" t="str">
        <f t="shared" si="5"/>
        <v>2023101</v>
      </c>
      <c r="D327" s="4">
        <v>45</v>
      </c>
      <c r="E327" s="4"/>
    </row>
    <row r="328" s="1" customFormat="1" ht="30" customHeight="1" spans="1:5">
      <c r="A328" s="4">
        <v>326</v>
      </c>
      <c r="B328" s="4" t="str">
        <f>"2308131126"</f>
        <v>2308131126</v>
      </c>
      <c r="C328" s="4" t="str">
        <f t="shared" si="5"/>
        <v>2023101</v>
      </c>
      <c r="D328" s="4">
        <v>54</v>
      </c>
      <c r="E328" s="4"/>
    </row>
    <row r="329" s="1" customFormat="1" ht="30" customHeight="1" spans="1:5">
      <c r="A329" s="4">
        <v>327</v>
      </c>
      <c r="B329" s="4" t="str">
        <f>"2308131127"</f>
        <v>2308131127</v>
      </c>
      <c r="C329" s="4" t="str">
        <f t="shared" si="5"/>
        <v>2023101</v>
      </c>
      <c r="D329" s="4">
        <v>51</v>
      </c>
      <c r="E329" s="4"/>
    </row>
    <row r="330" s="1" customFormat="1" ht="30" customHeight="1" spans="1:5">
      <c r="A330" s="4">
        <v>328</v>
      </c>
      <c r="B330" s="4" t="str">
        <f>"2308131128"</f>
        <v>2308131128</v>
      </c>
      <c r="C330" s="4" t="str">
        <f t="shared" si="5"/>
        <v>2023101</v>
      </c>
      <c r="D330" s="4">
        <v>64</v>
      </c>
      <c r="E330" s="4"/>
    </row>
    <row r="331" s="1" customFormat="1" ht="30" customHeight="1" spans="1:5">
      <c r="A331" s="4">
        <v>329</v>
      </c>
      <c r="B331" s="4" t="str">
        <f>"2308131129"</f>
        <v>2308131129</v>
      </c>
      <c r="C331" s="4" t="str">
        <f t="shared" si="5"/>
        <v>2023101</v>
      </c>
      <c r="D331" s="4">
        <v>62</v>
      </c>
      <c r="E331" s="4"/>
    </row>
    <row r="332" s="1" customFormat="1" ht="30" customHeight="1" spans="1:5">
      <c r="A332" s="4">
        <v>330</v>
      </c>
      <c r="B332" s="4" t="str">
        <f>"2308131130"</f>
        <v>2308131130</v>
      </c>
      <c r="C332" s="4" t="str">
        <f t="shared" si="5"/>
        <v>2023101</v>
      </c>
      <c r="D332" s="4">
        <v>62</v>
      </c>
      <c r="E332" s="4"/>
    </row>
    <row r="333" s="1" customFormat="1" ht="30" customHeight="1" spans="1:5">
      <c r="A333" s="4">
        <v>331</v>
      </c>
      <c r="B333" s="4" t="str">
        <f>"2308131201"</f>
        <v>2308131201</v>
      </c>
      <c r="C333" s="4" t="str">
        <f t="shared" si="5"/>
        <v>2023101</v>
      </c>
      <c r="D333" s="4">
        <v>54</v>
      </c>
      <c r="E333" s="4"/>
    </row>
    <row r="334" s="1" customFormat="1" ht="30" customHeight="1" spans="1:5">
      <c r="A334" s="4">
        <v>332</v>
      </c>
      <c r="B334" s="4" t="str">
        <f>"2308131202"</f>
        <v>2308131202</v>
      </c>
      <c r="C334" s="4" t="str">
        <f t="shared" si="5"/>
        <v>2023101</v>
      </c>
      <c r="D334" s="4">
        <v>56</v>
      </c>
      <c r="E334" s="4"/>
    </row>
    <row r="335" s="1" customFormat="1" ht="30" customHeight="1" spans="1:5">
      <c r="A335" s="4">
        <v>333</v>
      </c>
      <c r="B335" s="4" t="str">
        <f>"2308131203"</f>
        <v>2308131203</v>
      </c>
      <c r="C335" s="4" t="str">
        <f t="shared" si="5"/>
        <v>2023101</v>
      </c>
      <c r="D335" s="4">
        <v>53</v>
      </c>
      <c r="E335" s="4"/>
    </row>
    <row r="336" s="1" customFormat="1" ht="30" customHeight="1" spans="1:5">
      <c r="A336" s="4">
        <v>334</v>
      </c>
      <c r="B336" s="4" t="str">
        <f>"2308131204"</f>
        <v>2308131204</v>
      </c>
      <c r="C336" s="4" t="str">
        <f t="shared" si="5"/>
        <v>2023101</v>
      </c>
      <c r="D336" s="4" t="s">
        <v>6</v>
      </c>
      <c r="E336" s="4"/>
    </row>
    <row r="337" s="1" customFormat="1" ht="30" customHeight="1" spans="1:5">
      <c r="A337" s="4">
        <v>335</v>
      </c>
      <c r="B337" s="4" t="str">
        <f>"2308131205"</f>
        <v>2308131205</v>
      </c>
      <c r="C337" s="4" t="str">
        <f t="shared" si="5"/>
        <v>2023101</v>
      </c>
      <c r="D337" s="4">
        <v>60</v>
      </c>
      <c r="E337" s="4"/>
    </row>
    <row r="338" s="1" customFormat="1" ht="30" customHeight="1" spans="1:5">
      <c r="A338" s="4">
        <v>336</v>
      </c>
      <c r="B338" s="4" t="str">
        <f>"2308131206"</f>
        <v>2308131206</v>
      </c>
      <c r="C338" s="4" t="str">
        <f t="shared" si="5"/>
        <v>2023101</v>
      </c>
      <c r="D338" s="4">
        <v>70</v>
      </c>
      <c r="E338" s="4"/>
    </row>
    <row r="339" s="1" customFormat="1" ht="30" customHeight="1" spans="1:5">
      <c r="A339" s="4">
        <v>337</v>
      </c>
      <c r="B339" s="4" t="str">
        <f>"2308131207"</f>
        <v>2308131207</v>
      </c>
      <c r="C339" s="4" t="str">
        <f t="shared" si="5"/>
        <v>2023101</v>
      </c>
      <c r="D339" s="4">
        <v>66</v>
      </c>
      <c r="E339" s="4"/>
    </row>
    <row r="340" s="1" customFormat="1" ht="30" customHeight="1" spans="1:5">
      <c r="A340" s="4">
        <v>338</v>
      </c>
      <c r="B340" s="4" t="str">
        <f>"2308131208"</f>
        <v>2308131208</v>
      </c>
      <c r="C340" s="4" t="str">
        <f t="shared" si="5"/>
        <v>2023101</v>
      </c>
      <c r="D340" s="4">
        <v>57</v>
      </c>
      <c r="E340" s="4"/>
    </row>
    <row r="341" s="1" customFormat="1" ht="30" customHeight="1" spans="1:5">
      <c r="A341" s="4">
        <v>339</v>
      </c>
      <c r="B341" s="4" t="str">
        <f>"2308131209"</f>
        <v>2308131209</v>
      </c>
      <c r="C341" s="4" t="str">
        <f t="shared" si="5"/>
        <v>2023101</v>
      </c>
      <c r="D341" s="4">
        <v>70</v>
      </c>
      <c r="E341" s="4"/>
    </row>
    <row r="342" s="1" customFormat="1" ht="30" customHeight="1" spans="1:5">
      <c r="A342" s="4">
        <v>340</v>
      </c>
      <c r="B342" s="4" t="str">
        <f>"2308131210"</f>
        <v>2308131210</v>
      </c>
      <c r="C342" s="4" t="str">
        <f t="shared" si="5"/>
        <v>2023101</v>
      </c>
      <c r="D342" s="4">
        <v>65</v>
      </c>
      <c r="E342" s="4"/>
    </row>
    <row r="343" s="1" customFormat="1" ht="30" customHeight="1" spans="1:5">
      <c r="A343" s="4">
        <v>341</v>
      </c>
      <c r="B343" s="4" t="str">
        <f>"2308131211"</f>
        <v>2308131211</v>
      </c>
      <c r="C343" s="4" t="str">
        <f t="shared" si="5"/>
        <v>2023101</v>
      </c>
      <c r="D343" s="4">
        <v>68</v>
      </c>
      <c r="E343" s="4"/>
    </row>
    <row r="344" s="1" customFormat="1" ht="30" customHeight="1" spans="1:5">
      <c r="A344" s="4">
        <v>342</v>
      </c>
      <c r="B344" s="4" t="str">
        <f>"2308131212"</f>
        <v>2308131212</v>
      </c>
      <c r="C344" s="4" t="str">
        <f t="shared" si="5"/>
        <v>2023101</v>
      </c>
      <c r="D344" s="4">
        <v>65</v>
      </c>
      <c r="E344" s="4"/>
    </row>
    <row r="345" s="1" customFormat="1" ht="30" customHeight="1" spans="1:5">
      <c r="A345" s="4">
        <v>343</v>
      </c>
      <c r="B345" s="4" t="str">
        <f>"2308131213"</f>
        <v>2308131213</v>
      </c>
      <c r="C345" s="4" t="str">
        <f t="shared" si="5"/>
        <v>2023101</v>
      </c>
      <c r="D345" s="4">
        <v>60</v>
      </c>
      <c r="E345" s="4"/>
    </row>
    <row r="346" s="1" customFormat="1" ht="30" customHeight="1" spans="1:5">
      <c r="A346" s="4">
        <v>344</v>
      </c>
      <c r="B346" s="4" t="str">
        <f>"2308131214"</f>
        <v>2308131214</v>
      </c>
      <c r="C346" s="4" t="str">
        <f t="shared" si="5"/>
        <v>2023101</v>
      </c>
      <c r="D346" s="4">
        <v>60</v>
      </c>
      <c r="E346" s="4"/>
    </row>
    <row r="347" s="1" customFormat="1" ht="30" customHeight="1" spans="1:5">
      <c r="A347" s="4">
        <v>345</v>
      </c>
      <c r="B347" s="4" t="str">
        <f>"2308131215"</f>
        <v>2308131215</v>
      </c>
      <c r="C347" s="4" t="str">
        <f t="shared" si="5"/>
        <v>2023101</v>
      </c>
      <c r="D347" s="4">
        <v>56</v>
      </c>
      <c r="E347" s="4"/>
    </row>
    <row r="348" s="1" customFormat="1" ht="30" customHeight="1" spans="1:5">
      <c r="A348" s="4">
        <v>346</v>
      </c>
      <c r="B348" s="4" t="str">
        <f>"2308131216"</f>
        <v>2308131216</v>
      </c>
      <c r="C348" s="4" t="str">
        <f t="shared" si="5"/>
        <v>2023101</v>
      </c>
      <c r="D348" s="4">
        <v>62</v>
      </c>
      <c r="E348" s="4"/>
    </row>
    <row r="349" s="1" customFormat="1" ht="30" customHeight="1" spans="1:5">
      <c r="A349" s="4">
        <v>347</v>
      </c>
      <c r="B349" s="4" t="str">
        <f>"2308131217"</f>
        <v>2308131217</v>
      </c>
      <c r="C349" s="4" t="str">
        <f t="shared" si="5"/>
        <v>2023101</v>
      </c>
      <c r="D349" s="4">
        <v>62</v>
      </c>
      <c r="E349" s="4"/>
    </row>
    <row r="350" s="1" customFormat="1" ht="30" customHeight="1" spans="1:5">
      <c r="A350" s="4">
        <v>348</v>
      </c>
      <c r="B350" s="4" t="str">
        <f>"2308131218"</f>
        <v>2308131218</v>
      </c>
      <c r="C350" s="4" t="str">
        <f t="shared" si="5"/>
        <v>2023101</v>
      </c>
      <c r="D350" s="4" t="s">
        <v>6</v>
      </c>
      <c r="E350" s="4"/>
    </row>
    <row r="351" s="1" customFormat="1" ht="30" customHeight="1" spans="1:5">
      <c r="A351" s="4">
        <v>349</v>
      </c>
      <c r="B351" s="4" t="str">
        <f>"2308131219"</f>
        <v>2308131219</v>
      </c>
      <c r="C351" s="4" t="str">
        <f t="shared" si="5"/>
        <v>2023101</v>
      </c>
      <c r="D351" s="4" t="s">
        <v>6</v>
      </c>
      <c r="E351" s="4"/>
    </row>
    <row r="352" s="1" customFormat="1" ht="30" customHeight="1" spans="1:5">
      <c r="A352" s="4">
        <v>350</v>
      </c>
      <c r="B352" s="4" t="str">
        <f>"2308131220"</f>
        <v>2308131220</v>
      </c>
      <c r="C352" s="4" t="str">
        <f t="shared" si="5"/>
        <v>2023101</v>
      </c>
      <c r="D352" s="4">
        <v>60</v>
      </c>
      <c r="E352" s="4"/>
    </row>
    <row r="353" s="1" customFormat="1" ht="30" customHeight="1" spans="1:5">
      <c r="A353" s="4">
        <v>351</v>
      </c>
      <c r="B353" s="4" t="str">
        <f>"2308131221"</f>
        <v>2308131221</v>
      </c>
      <c r="C353" s="4" t="str">
        <f t="shared" si="5"/>
        <v>2023101</v>
      </c>
      <c r="D353" s="4">
        <v>64</v>
      </c>
      <c r="E353" s="4"/>
    </row>
    <row r="354" s="1" customFormat="1" ht="30" customHeight="1" spans="1:5">
      <c r="A354" s="4">
        <v>352</v>
      </c>
      <c r="B354" s="4" t="str">
        <f>"2308131222"</f>
        <v>2308131222</v>
      </c>
      <c r="C354" s="4" t="str">
        <f t="shared" si="5"/>
        <v>2023101</v>
      </c>
      <c r="D354" s="4">
        <v>58</v>
      </c>
      <c r="E354" s="4"/>
    </row>
    <row r="355" s="1" customFormat="1" ht="30" customHeight="1" spans="1:5">
      <c r="A355" s="4">
        <v>353</v>
      </c>
      <c r="B355" s="4" t="str">
        <f>"2308131223"</f>
        <v>2308131223</v>
      </c>
      <c r="C355" s="4" t="str">
        <f t="shared" si="5"/>
        <v>2023101</v>
      </c>
      <c r="D355" s="4">
        <v>55</v>
      </c>
      <c r="E355" s="4"/>
    </row>
    <row r="356" s="1" customFormat="1" ht="30" customHeight="1" spans="1:5">
      <c r="A356" s="4">
        <v>354</v>
      </c>
      <c r="B356" s="4" t="str">
        <f>"2308131224"</f>
        <v>2308131224</v>
      </c>
      <c r="C356" s="4" t="str">
        <f t="shared" si="5"/>
        <v>2023101</v>
      </c>
      <c r="D356" s="4" t="s">
        <v>6</v>
      </c>
      <c r="E356" s="4"/>
    </row>
    <row r="357" s="1" customFormat="1" ht="30" customHeight="1" spans="1:5">
      <c r="A357" s="4">
        <v>355</v>
      </c>
      <c r="B357" s="4" t="str">
        <f>"2308131225"</f>
        <v>2308131225</v>
      </c>
      <c r="C357" s="4" t="str">
        <f t="shared" si="5"/>
        <v>2023101</v>
      </c>
      <c r="D357" s="4">
        <v>62</v>
      </c>
      <c r="E357" s="4"/>
    </row>
    <row r="358" s="1" customFormat="1" ht="30" customHeight="1" spans="1:5">
      <c r="A358" s="4">
        <v>356</v>
      </c>
      <c r="B358" s="4" t="str">
        <f>"2308131226"</f>
        <v>2308131226</v>
      </c>
      <c r="C358" s="4" t="str">
        <f t="shared" si="5"/>
        <v>2023101</v>
      </c>
      <c r="D358" s="4">
        <v>60</v>
      </c>
      <c r="E358" s="4"/>
    </row>
    <row r="359" s="1" customFormat="1" ht="30" customHeight="1" spans="1:5">
      <c r="A359" s="4">
        <v>357</v>
      </c>
      <c r="B359" s="4" t="str">
        <f>"2308131227"</f>
        <v>2308131227</v>
      </c>
      <c r="C359" s="4" t="str">
        <f t="shared" si="5"/>
        <v>2023101</v>
      </c>
      <c r="D359" s="4">
        <v>60</v>
      </c>
      <c r="E359" s="4"/>
    </row>
    <row r="360" s="1" customFormat="1" ht="30" customHeight="1" spans="1:5">
      <c r="A360" s="4">
        <v>358</v>
      </c>
      <c r="B360" s="4" t="str">
        <f>"2308131228"</f>
        <v>2308131228</v>
      </c>
      <c r="C360" s="4" t="str">
        <f t="shared" si="5"/>
        <v>2023101</v>
      </c>
      <c r="D360" s="4">
        <v>49</v>
      </c>
      <c r="E360" s="4"/>
    </row>
    <row r="361" s="1" customFormat="1" ht="30" customHeight="1" spans="1:5">
      <c r="A361" s="4">
        <v>359</v>
      </c>
      <c r="B361" s="4" t="str">
        <f>"2308131229"</f>
        <v>2308131229</v>
      </c>
      <c r="C361" s="4" t="str">
        <f t="shared" si="5"/>
        <v>2023101</v>
      </c>
      <c r="D361" s="4">
        <v>57</v>
      </c>
      <c r="E361" s="4"/>
    </row>
    <row r="362" s="1" customFormat="1" ht="30" customHeight="1" spans="1:5">
      <c r="A362" s="4">
        <v>360</v>
      </c>
      <c r="B362" s="4" t="str">
        <f>"2308131230"</f>
        <v>2308131230</v>
      </c>
      <c r="C362" s="4" t="str">
        <f t="shared" si="5"/>
        <v>2023101</v>
      </c>
      <c r="D362" s="4" t="s">
        <v>6</v>
      </c>
      <c r="E362" s="4"/>
    </row>
    <row r="363" s="1" customFormat="1" ht="30" customHeight="1" spans="1:5">
      <c r="A363" s="4">
        <v>361</v>
      </c>
      <c r="B363" s="4" t="str">
        <f>"2308131301"</f>
        <v>2308131301</v>
      </c>
      <c r="C363" s="4" t="str">
        <f t="shared" si="5"/>
        <v>2023101</v>
      </c>
      <c r="D363" s="4" t="s">
        <v>6</v>
      </c>
      <c r="E363" s="4"/>
    </row>
    <row r="364" s="1" customFormat="1" ht="30" customHeight="1" spans="1:5">
      <c r="A364" s="4">
        <v>362</v>
      </c>
      <c r="B364" s="4" t="str">
        <f>"2308131302"</f>
        <v>2308131302</v>
      </c>
      <c r="C364" s="4" t="str">
        <f t="shared" si="5"/>
        <v>2023101</v>
      </c>
      <c r="D364" s="4" t="s">
        <v>6</v>
      </c>
      <c r="E364" s="4"/>
    </row>
    <row r="365" s="1" customFormat="1" ht="30" customHeight="1" spans="1:5">
      <c r="A365" s="4">
        <v>363</v>
      </c>
      <c r="B365" s="4" t="str">
        <f>"2308131303"</f>
        <v>2308131303</v>
      </c>
      <c r="C365" s="4" t="str">
        <f t="shared" si="5"/>
        <v>2023101</v>
      </c>
      <c r="D365" s="4" t="s">
        <v>6</v>
      </c>
      <c r="E365" s="4"/>
    </row>
    <row r="366" s="1" customFormat="1" ht="30" customHeight="1" spans="1:5">
      <c r="A366" s="4">
        <v>364</v>
      </c>
      <c r="B366" s="4" t="str">
        <f>"2308131304"</f>
        <v>2308131304</v>
      </c>
      <c r="C366" s="4" t="str">
        <f t="shared" si="5"/>
        <v>2023101</v>
      </c>
      <c r="D366" s="4">
        <v>53</v>
      </c>
      <c r="E366" s="4"/>
    </row>
    <row r="367" s="1" customFormat="1" ht="30" customHeight="1" spans="1:5">
      <c r="A367" s="4">
        <v>365</v>
      </c>
      <c r="B367" s="4" t="str">
        <f>"2308131305"</f>
        <v>2308131305</v>
      </c>
      <c r="C367" s="4" t="str">
        <f t="shared" si="5"/>
        <v>2023101</v>
      </c>
      <c r="D367" s="4">
        <v>60</v>
      </c>
      <c r="E367" s="4"/>
    </row>
    <row r="368" s="1" customFormat="1" ht="30" customHeight="1" spans="1:5">
      <c r="A368" s="4">
        <v>366</v>
      </c>
      <c r="B368" s="4" t="str">
        <f>"2308131306"</f>
        <v>2308131306</v>
      </c>
      <c r="C368" s="4" t="str">
        <f t="shared" si="5"/>
        <v>2023101</v>
      </c>
      <c r="D368" s="4">
        <v>37</v>
      </c>
      <c r="E368" s="4"/>
    </row>
    <row r="369" s="1" customFormat="1" ht="30" customHeight="1" spans="1:5">
      <c r="A369" s="4">
        <v>367</v>
      </c>
      <c r="B369" s="4" t="str">
        <f>"2308131307"</f>
        <v>2308131307</v>
      </c>
      <c r="C369" s="4" t="str">
        <f t="shared" si="5"/>
        <v>2023101</v>
      </c>
      <c r="D369" s="4">
        <v>63</v>
      </c>
      <c r="E369" s="4"/>
    </row>
    <row r="370" s="1" customFormat="1" ht="30" customHeight="1" spans="1:5">
      <c r="A370" s="4">
        <v>368</v>
      </c>
      <c r="B370" s="4" t="str">
        <f>"2308131308"</f>
        <v>2308131308</v>
      </c>
      <c r="C370" s="4" t="str">
        <f t="shared" si="5"/>
        <v>2023101</v>
      </c>
      <c r="D370" s="4">
        <v>62</v>
      </c>
      <c r="E370" s="4"/>
    </row>
    <row r="371" s="1" customFormat="1" ht="30" customHeight="1" spans="1:5">
      <c r="A371" s="4">
        <v>369</v>
      </c>
      <c r="B371" s="4" t="str">
        <f>"2308131309"</f>
        <v>2308131309</v>
      </c>
      <c r="C371" s="4" t="str">
        <f t="shared" si="5"/>
        <v>2023101</v>
      </c>
      <c r="D371" s="4">
        <v>54</v>
      </c>
      <c r="E371" s="4"/>
    </row>
    <row r="372" s="1" customFormat="1" ht="30" customHeight="1" spans="1:5">
      <c r="A372" s="4">
        <v>370</v>
      </c>
      <c r="B372" s="4" t="str">
        <f>"2308131310"</f>
        <v>2308131310</v>
      </c>
      <c r="C372" s="4" t="str">
        <f t="shared" si="5"/>
        <v>2023101</v>
      </c>
      <c r="D372" s="4">
        <v>58</v>
      </c>
      <c r="E372" s="4"/>
    </row>
    <row r="373" s="1" customFormat="1" ht="30" customHeight="1" spans="1:5">
      <c r="A373" s="4">
        <v>371</v>
      </c>
      <c r="B373" s="4" t="str">
        <f>"2308131311"</f>
        <v>2308131311</v>
      </c>
      <c r="C373" s="4" t="str">
        <f t="shared" si="5"/>
        <v>2023101</v>
      </c>
      <c r="D373" s="4" t="s">
        <v>6</v>
      </c>
      <c r="E373" s="4"/>
    </row>
    <row r="374" s="1" customFormat="1" ht="30" customHeight="1" spans="1:5">
      <c r="A374" s="4">
        <v>372</v>
      </c>
      <c r="B374" s="4" t="str">
        <f>"2308131312"</f>
        <v>2308131312</v>
      </c>
      <c r="C374" s="4" t="str">
        <f t="shared" si="5"/>
        <v>2023101</v>
      </c>
      <c r="D374" s="4">
        <v>48</v>
      </c>
      <c r="E374" s="4"/>
    </row>
    <row r="375" s="1" customFormat="1" ht="30" customHeight="1" spans="1:5">
      <c r="A375" s="4">
        <v>373</v>
      </c>
      <c r="B375" s="4" t="str">
        <f>"2308131313"</f>
        <v>2308131313</v>
      </c>
      <c r="C375" s="4" t="str">
        <f t="shared" ref="C375:C438" si="6">"2023102"</f>
        <v>2023102</v>
      </c>
      <c r="D375" s="4">
        <v>71</v>
      </c>
      <c r="E375" s="4"/>
    </row>
    <row r="376" s="1" customFormat="1" ht="30" customHeight="1" spans="1:5">
      <c r="A376" s="4">
        <v>374</v>
      </c>
      <c r="B376" s="4" t="str">
        <f>"2308131314"</f>
        <v>2308131314</v>
      </c>
      <c r="C376" s="4" t="str">
        <f t="shared" si="6"/>
        <v>2023102</v>
      </c>
      <c r="D376" s="4">
        <v>57</v>
      </c>
      <c r="E376" s="4"/>
    </row>
    <row r="377" s="1" customFormat="1" ht="30" customHeight="1" spans="1:5">
      <c r="A377" s="4">
        <v>375</v>
      </c>
      <c r="B377" s="4" t="str">
        <f>"2308131315"</f>
        <v>2308131315</v>
      </c>
      <c r="C377" s="4" t="str">
        <f t="shared" si="6"/>
        <v>2023102</v>
      </c>
      <c r="D377" s="4">
        <v>57</v>
      </c>
      <c r="E377" s="4"/>
    </row>
    <row r="378" s="1" customFormat="1" ht="30" customHeight="1" spans="1:5">
      <c r="A378" s="4">
        <v>376</v>
      </c>
      <c r="B378" s="4" t="str">
        <f>"2308131316"</f>
        <v>2308131316</v>
      </c>
      <c r="C378" s="4" t="str">
        <f t="shared" si="6"/>
        <v>2023102</v>
      </c>
      <c r="D378" s="4">
        <v>56</v>
      </c>
      <c r="E378" s="4"/>
    </row>
    <row r="379" s="1" customFormat="1" ht="30" customHeight="1" spans="1:5">
      <c r="A379" s="4">
        <v>377</v>
      </c>
      <c r="B379" s="4" t="str">
        <f>"2308131317"</f>
        <v>2308131317</v>
      </c>
      <c r="C379" s="4" t="str">
        <f t="shared" si="6"/>
        <v>2023102</v>
      </c>
      <c r="D379" s="4">
        <v>50</v>
      </c>
      <c r="E379" s="4"/>
    </row>
    <row r="380" s="1" customFormat="1" ht="30" customHeight="1" spans="1:5">
      <c r="A380" s="4">
        <v>378</v>
      </c>
      <c r="B380" s="4" t="str">
        <f>"2308131318"</f>
        <v>2308131318</v>
      </c>
      <c r="C380" s="4" t="str">
        <f t="shared" si="6"/>
        <v>2023102</v>
      </c>
      <c r="D380" s="4" t="s">
        <v>6</v>
      </c>
      <c r="E380" s="4"/>
    </row>
    <row r="381" s="1" customFormat="1" ht="30" customHeight="1" spans="1:5">
      <c r="A381" s="4">
        <v>379</v>
      </c>
      <c r="B381" s="4" t="str">
        <f>"2308131319"</f>
        <v>2308131319</v>
      </c>
      <c r="C381" s="4" t="str">
        <f t="shared" si="6"/>
        <v>2023102</v>
      </c>
      <c r="D381" s="4" t="s">
        <v>6</v>
      </c>
      <c r="E381" s="4"/>
    </row>
    <row r="382" s="1" customFormat="1" ht="30" customHeight="1" spans="1:5">
      <c r="A382" s="4">
        <v>380</v>
      </c>
      <c r="B382" s="4" t="str">
        <f>"2308131320"</f>
        <v>2308131320</v>
      </c>
      <c r="C382" s="4" t="str">
        <f t="shared" si="6"/>
        <v>2023102</v>
      </c>
      <c r="D382" s="4">
        <v>52</v>
      </c>
      <c r="E382" s="4"/>
    </row>
    <row r="383" s="1" customFormat="1" ht="30" customHeight="1" spans="1:5">
      <c r="A383" s="4">
        <v>381</v>
      </c>
      <c r="B383" s="4" t="str">
        <f>"2308131321"</f>
        <v>2308131321</v>
      </c>
      <c r="C383" s="4" t="str">
        <f t="shared" si="6"/>
        <v>2023102</v>
      </c>
      <c r="D383" s="4">
        <v>65</v>
      </c>
      <c r="E383" s="4"/>
    </row>
    <row r="384" s="1" customFormat="1" ht="30" customHeight="1" spans="1:5">
      <c r="A384" s="4">
        <v>382</v>
      </c>
      <c r="B384" s="4" t="str">
        <f>"2308131322"</f>
        <v>2308131322</v>
      </c>
      <c r="C384" s="4" t="str">
        <f t="shared" si="6"/>
        <v>2023102</v>
      </c>
      <c r="D384" s="4">
        <v>53</v>
      </c>
      <c r="E384" s="4"/>
    </row>
    <row r="385" s="1" customFormat="1" ht="30" customHeight="1" spans="1:5">
      <c r="A385" s="4">
        <v>383</v>
      </c>
      <c r="B385" s="4" t="str">
        <f>"2308131323"</f>
        <v>2308131323</v>
      </c>
      <c r="C385" s="4" t="str">
        <f t="shared" si="6"/>
        <v>2023102</v>
      </c>
      <c r="D385" s="4">
        <v>51</v>
      </c>
      <c r="E385" s="4"/>
    </row>
    <row r="386" s="1" customFormat="1" ht="30" customHeight="1" spans="1:5">
      <c r="A386" s="4">
        <v>384</v>
      </c>
      <c r="B386" s="4" t="str">
        <f>"2308131324"</f>
        <v>2308131324</v>
      </c>
      <c r="C386" s="4" t="str">
        <f t="shared" si="6"/>
        <v>2023102</v>
      </c>
      <c r="D386" s="4">
        <v>50</v>
      </c>
      <c r="E386" s="4"/>
    </row>
    <row r="387" s="1" customFormat="1" ht="30" customHeight="1" spans="1:5">
      <c r="A387" s="4">
        <v>385</v>
      </c>
      <c r="B387" s="4" t="str">
        <f>"2308131325"</f>
        <v>2308131325</v>
      </c>
      <c r="C387" s="4" t="str">
        <f t="shared" si="6"/>
        <v>2023102</v>
      </c>
      <c r="D387" s="4">
        <v>67</v>
      </c>
      <c r="E387" s="4"/>
    </row>
    <row r="388" s="1" customFormat="1" ht="30" customHeight="1" spans="1:5">
      <c r="A388" s="4">
        <v>386</v>
      </c>
      <c r="B388" s="4" t="str">
        <f>"2308131326"</f>
        <v>2308131326</v>
      </c>
      <c r="C388" s="4" t="str">
        <f t="shared" si="6"/>
        <v>2023102</v>
      </c>
      <c r="D388" s="4">
        <v>59</v>
      </c>
      <c r="E388" s="4"/>
    </row>
    <row r="389" s="1" customFormat="1" ht="30" customHeight="1" spans="1:5">
      <c r="A389" s="4">
        <v>387</v>
      </c>
      <c r="B389" s="4" t="str">
        <f>"2308131327"</f>
        <v>2308131327</v>
      </c>
      <c r="C389" s="4" t="str">
        <f t="shared" si="6"/>
        <v>2023102</v>
      </c>
      <c r="D389" s="4">
        <v>70</v>
      </c>
      <c r="E389" s="4"/>
    </row>
    <row r="390" s="1" customFormat="1" ht="30" customHeight="1" spans="1:5">
      <c r="A390" s="4">
        <v>388</v>
      </c>
      <c r="B390" s="4" t="str">
        <f>"2308131328"</f>
        <v>2308131328</v>
      </c>
      <c r="C390" s="4" t="str">
        <f t="shared" si="6"/>
        <v>2023102</v>
      </c>
      <c r="D390" s="4">
        <v>69</v>
      </c>
      <c r="E390" s="4"/>
    </row>
    <row r="391" s="1" customFormat="1" ht="30" customHeight="1" spans="1:5">
      <c r="A391" s="4">
        <v>389</v>
      </c>
      <c r="B391" s="4" t="str">
        <f>"2308131329"</f>
        <v>2308131329</v>
      </c>
      <c r="C391" s="4" t="str">
        <f t="shared" si="6"/>
        <v>2023102</v>
      </c>
      <c r="D391" s="4" t="s">
        <v>6</v>
      </c>
      <c r="E391" s="4"/>
    </row>
    <row r="392" s="1" customFormat="1" ht="30" customHeight="1" spans="1:5">
      <c r="A392" s="4">
        <v>390</v>
      </c>
      <c r="B392" s="4" t="str">
        <f>"2308131330"</f>
        <v>2308131330</v>
      </c>
      <c r="C392" s="4" t="str">
        <f t="shared" si="6"/>
        <v>2023102</v>
      </c>
      <c r="D392" s="4">
        <v>59</v>
      </c>
      <c r="E392" s="4"/>
    </row>
    <row r="393" s="1" customFormat="1" ht="30" customHeight="1" spans="1:5">
      <c r="A393" s="4">
        <v>391</v>
      </c>
      <c r="B393" s="4" t="str">
        <f>"2308131401"</f>
        <v>2308131401</v>
      </c>
      <c r="C393" s="4" t="str">
        <f t="shared" si="6"/>
        <v>2023102</v>
      </c>
      <c r="D393" s="4">
        <v>63</v>
      </c>
      <c r="E393" s="4"/>
    </row>
    <row r="394" s="1" customFormat="1" ht="30" customHeight="1" spans="1:5">
      <c r="A394" s="4">
        <v>392</v>
      </c>
      <c r="B394" s="4" t="str">
        <f>"2308131402"</f>
        <v>2308131402</v>
      </c>
      <c r="C394" s="4" t="str">
        <f t="shared" si="6"/>
        <v>2023102</v>
      </c>
      <c r="D394" s="4">
        <v>41</v>
      </c>
      <c r="E394" s="4"/>
    </row>
    <row r="395" s="1" customFormat="1" ht="30" customHeight="1" spans="1:5">
      <c r="A395" s="4">
        <v>393</v>
      </c>
      <c r="B395" s="4" t="str">
        <f>"2308131403"</f>
        <v>2308131403</v>
      </c>
      <c r="C395" s="4" t="str">
        <f t="shared" si="6"/>
        <v>2023102</v>
      </c>
      <c r="D395" s="4">
        <v>74</v>
      </c>
      <c r="E395" s="4"/>
    </row>
    <row r="396" s="1" customFormat="1" ht="30" customHeight="1" spans="1:5">
      <c r="A396" s="4">
        <v>394</v>
      </c>
      <c r="B396" s="4" t="str">
        <f>"2308131404"</f>
        <v>2308131404</v>
      </c>
      <c r="C396" s="4" t="str">
        <f t="shared" si="6"/>
        <v>2023102</v>
      </c>
      <c r="D396" s="4" t="s">
        <v>6</v>
      </c>
      <c r="E396" s="4"/>
    </row>
    <row r="397" s="1" customFormat="1" ht="30" customHeight="1" spans="1:5">
      <c r="A397" s="4">
        <v>395</v>
      </c>
      <c r="B397" s="4" t="str">
        <f>"2308131405"</f>
        <v>2308131405</v>
      </c>
      <c r="C397" s="4" t="str">
        <f t="shared" si="6"/>
        <v>2023102</v>
      </c>
      <c r="D397" s="4" t="s">
        <v>6</v>
      </c>
      <c r="E397" s="4"/>
    </row>
    <row r="398" s="1" customFormat="1" ht="30" customHeight="1" spans="1:5">
      <c r="A398" s="4">
        <v>396</v>
      </c>
      <c r="B398" s="4" t="str">
        <f>"2308131406"</f>
        <v>2308131406</v>
      </c>
      <c r="C398" s="4" t="str">
        <f t="shared" si="6"/>
        <v>2023102</v>
      </c>
      <c r="D398" s="4">
        <v>52</v>
      </c>
      <c r="E398" s="4"/>
    </row>
    <row r="399" s="1" customFormat="1" ht="30" customHeight="1" spans="1:5">
      <c r="A399" s="4">
        <v>397</v>
      </c>
      <c r="B399" s="4" t="str">
        <f>"2308131407"</f>
        <v>2308131407</v>
      </c>
      <c r="C399" s="4" t="str">
        <f t="shared" si="6"/>
        <v>2023102</v>
      </c>
      <c r="D399" s="4">
        <v>65</v>
      </c>
      <c r="E399" s="4"/>
    </row>
    <row r="400" s="1" customFormat="1" ht="30" customHeight="1" spans="1:5">
      <c r="A400" s="4">
        <v>398</v>
      </c>
      <c r="B400" s="4" t="str">
        <f>"2308131408"</f>
        <v>2308131408</v>
      </c>
      <c r="C400" s="4" t="str">
        <f t="shared" si="6"/>
        <v>2023102</v>
      </c>
      <c r="D400" s="4">
        <v>52</v>
      </c>
      <c r="E400" s="4"/>
    </row>
    <row r="401" s="1" customFormat="1" ht="30" customHeight="1" spans="1:5">
      <c r="A401" s="4">
        <v>399</v>
      </c>
      <c r="B401" s="4" t="str">
        <f>"2308131409"</f>
        <v>2308131409</v>
      </c>
      <c r="C401" s="4" t="str">
        <f t="shared" si="6"/>
        <v>2023102</v>
      </c>
      <c r="D401" s="4">
        <v>72</v>
      </c>
      <c r="E401" s="4"/>
    </row>
    <row r="402" s="1" customFormat="1" ht="30" customHeight="1" spans="1:5">
      <c r="A402" s="4">
        <v>400</v>
      </c>
      <c r="B402" s="4" t="str">
        <f>"2308131410"</f>
        <v>2308131410</v>
      </c>
      <c r="C402" s="4" t="str">
        <f t="shared" si="6"/>
        <v>2023102</v>
      </c>
      <c r="D402" s="4">
        <v>59</v>
      </c>
      <c r="E402" s="4"/>
    </row>
    <row r="403" s="1" customFormat="1" ht="30" customHeight="1" spans="1:5">
      <c r="A403" s="4">
        <v>401</v>
      </c>
      <c r="B403" s="4" t="str">
        <f>"2308131411"</f>
        <v>2308131411</v>
      </c>
      <c r="C403" s="4" t="str">
        <f t="shared" si="6"/>
        <v>2023102</v>
      </c>
      <c r="D403" s="4" t="s">
        <v>6</v>
      </c>
      <c r="E403" s="4"/>
    </row>
    <row r="404" s="1" customFormat="1" ht="30" customHeight="1" spans="1:5">
      <c r="A404" s="4">
        <v>402</v>
      </c>
      <c r="B404" s="4" t="str">
        <f>"2308131412"</f>
        <v>2308131412</v>
      </c>
      <c r="C404" s="4" t="str">
        <f t="shared" si="6"/>
        <v>2023102</v>
      </c>
      <c r="D404" s="4" t="s">
        <v>6</v>
      </c>
      <c r="E404" s="4"/>
    </row>
    <row r="405" s="1" customFormat="1" ht="30" customHeight="1" spans="1:5">
      <c r="A405" s="4">
        <v>403</v>
      </c>
      <c r="B405" s="4" t="str">
        <f>"2308131413"</f>
        <v>2308131413</v>
      </c>
      <c r="C405" s="4" t="str">
        <f t="shared" si="6"/>
        <v>2023102</v>
      </c>
      <c r="D405" s="4">
        <v>68</v>
      </c>
      <c r="E405" s="4"/>
    </row>
    <row r="406" s="1" customFormat="1" ht="30" customHeight="1" spans="1:5">
      <c r="A406" s="4">
        <v>404</v>
      </c>
      <c r="B406" s="4" t="str">
        <f>"2308131414"</f>
        <v>2308131414</v>
      </c>
      <c r="C406" s="4" t="str">
        <f t="shared" si="6"/>
        <v>2023102</v>
      </c>
      <c r="D406" s="4" t="s">
        <v>6</v>
      </c>
      <c r="E406" s="4"/>
    </row>
    <row r="407" s="1" customFormat="1" ht="30" customHeight="1" spans="1:5">
      <c r="A407" s="4">
        <v>405</v>
      </c>
      <c r="B407" s="4" t="str">
        <f>"2308131415"</f>
        <v>2308131415</v>
      </c>
      <c r="C407" s="4" t="str">
        <f t="shared" si="6"/>
        <v>2023102</v>
      </c>
      <c r="D407" s="4">
        <v>72</v>
      </c>
      <c r="E407" s="4"/>
    </row>
    <row r="408" s="1" customFormat="1" ht="30" customHeight="1" spans="1:5">
      <c r="A408" s="4">
        <v>406</v>
      </c>
      <c r="B408" s="4" t="str">
        <f>"2308131416"</f>
        <v>2308131416</v>
      </c>
      <c r="C408" s="4" t="str">
        <f t="shared" si="6"/>
        <v>2023102</v>
      </c>
      <c r="D408" s="4">
        <v>79</v>
      </c>
      <c r="E408" s="4"/>
    </row>
    <row r="409" s="1" customFormat="1" ht="30" customHeight="1" spans="1:5">
      <c r="A409" s="4">
        <v>407</v>
      </c>
      <c r="B409" s="4" t="str">
        <f>"2308131417"</f>
        <v>2308131417</v>
      </c>
      <c r="C409" s="4" t="str">
        <f t="shared" si="6"/>
        <v>2023102</v>
      </c>
      <c r="D409" s="4">
        <v>63</v>
      </c>
      <c r="E409" s="4"/>
    </row>
    <row r="410" s="1" customFormat="1" ht="30" customHeight="1" spans="1:5">
      <c r="A410" s="4">
        <v>408</v>
      </c>
      <c r="B410" s="4" t="str">
        <f>"2308131418"</f>
        <v>2308131418</v>
      </c>
      <c r="C410" s="4" t="str">
        <f t="shared" si="6"/>
        <v>2023102</v>
      </c>
      <c r="D410" s="4">
        <v>60</v>
      </c>
      <c r="E410" s="4"/>
    </row>
    <row r="411" s="1" customFormat="1" ht="30" customHeight="1" spans="1:5">
      <c r="A411" s="4">
        <v>409</v>
      </c>
      <c r="B411" s="4" t="str">
        <f>"2308131419"</f>
        <v>2308131419</v>
      </c>
      <c r="C411" s="4" t="str">
        <f t="shared" si="6"/>
        <v>2023102</v>
      </c>
      <c r="D411" s="4">
        <v>53</v>
      </c>
      <c r="E411" s="4"/>
    </row>
    <row r="412" s="1" customFormat="1" ht="30" customHeight="1" spans="1:5">
      <c r="A412" s="4">
        <v>410</v>
      </c>
      <c r="B412" s="4" t="str">
        <f>"2308131420"</f>
        <v>2308131420</v>
      </c>
      <c r="C412" s="4" t="str">
        <f t="shared" si="6"/>
        <v>2023102</v>
      </c>
      <c r="D412" s="4">
        <v>57</v>
      </c>
      <c r="E412" s="4"/>
    </row>
    <row r="413" s="1" customFormat="1" ht="30" customHeight="1" spans="1:5">
      <c r="A413" s="4">
        <v>411</v>
      </c>
      <c r="B413" s="4" t="str">
        <f>"2308131421"</f>
        <v>2308131421</v>
      </c>
      <c r="C413" s="4" t="str">
        <f t="shared" si="6"/>
        <v>2023102</v>
      </c>
      <c r="D413" s="4">
        <v>60</v>
      </c>
      <c r="E413" s="4"/>
    </row>
    <row r="414" s="1" customFormat="1" ht="30" customHeight="1" spans="1:5">
      <c r="A414" s="4">
        <v>412</v>
      </c>
      <c r="B414" s="4" t="str">
        <f>"2308131422"</f>
        <v>2308131422</v>
      </c>
      <c r="C414" s="4" t="str">
        <f t="shared" si="6"/>
        <v>2023102</v>
      </c>
      <c r="D414" s="4" t="s">
        <v>6</v>
      </c>
      <c r="E414" s="4"/>
    </row>
    <row r="415" s="1" customFormat="1" ht="30" customHeight="1" spans="1:5">
      <c r="A415" s="4">
        <v>413</v>
      </c>
      <c r="B415" s="4" t="str">
        <f>"2308131423"</f>
        <v>2308131423</v>
      </c>
      <c r="C415" s="4" t="str">
        <f t="shared" si="6"/>
        <v>2023102</v>
      </c>
      <c r="D415" s="4" t="s">
        <v>6</v>
      </c>
      <c r="E415" s="4"/>
    </row>
    <row r="416" s="1" customFormat="1" ht="30" customHeight="1" spans="1:5">
      <c r="A416" s="4">
        <v>414</v>
      </c>
      <c r="B416" s="4" t="str">
        <f>"2308131424"</f>
        <v>2308131424</v>
      </c>
      <c r="C416" s="4" t="str">
        <f t="shared" si="6"/>
        <v>2023102</v>
      </c>
      <c r="D416" s="4">
        <v>65</v>
      </c>
      <c r="E416" s="4"/>
    </row>
    <row r="417" s="1" customFormat="1" ht="30" customHeight="1" spans="1:5">
      <c r="A417" s="4">
        <v>415</v>
      </c>
      <c r="B417" s="4" t="str">
        <f>"2308131425"</f>
        <v>2308131425</v>
      </c>
      <c r="C417" s="4" t="str">
        <f t="shared" si="6"/>
        <v>2023102</v>
      </c>
      <c r="D417" s="4">
        <v>50</v>
      </c>
      <c r="E417" s="4"/>
    </row>
    <row r="418" s="1" customFormat="1" ht="30" customHeight="1" spans="1:5">
      <c r="A418" s="4">
        <v>416</v>
      </c>
      <c r="B418" s="4" t="str">
        <f>"2308131426"</f>
        <v>2308131426</v>
      </c>
      <c r="C418" s="4" t="str">
        <f t="shared" si="6"/>
        <v>2023102</v>
      </c>
      <c r="D418" s="4">
        <v>69</v>
      </c>
      <c r="E418" s="4"/>
    </row>
    <row r="419" s="1" customFormat="1" ht="30" customHeight="1" spans="1:5">
      <c r="A419" s="4">
        <v>417</v>
      </c>
      <c r="B419" s="4" t="str">
        <f>"2308131427"</f>
        <v>2308131427</v>
      </c>
      <c r="C419" s="4" t="str">
        <f t="shared" si="6"/>
        <v>2023102</v>
      </c>
      <c r="D419" s="4" t="s">
        <v>6</v>
      </c>
      <c r="E419" s="4"/>
    </row>
    <row r="420" s="1" customFormat="1" ht="30" customHeight="1" spans="1:5">
      <c r="A420" s="4">
        <v>418</v>
      </c>
      <c r="B420" s="4" t="str">
        <f>"2308131428"</f>
        <v>2308131428</v>
      </c>
      <c r="C420" s="4" t="str">
        <f t="shared" si="6"/>
        <v>2023102</v>
      </c>
      <c r="D420" s="4">
        <v>61</v>
      </c>
      <c r="E420" s="4"/>
    </row>
    <row r="421" s="1" customFormat="1" ht="30" customHeight="1" spans="1:5">
      <c r="A421" s="4">
        <v>419</v>
      </c>
      <c r="B421" s="4" t="str">
        <f>"2308131429"</f>
        <v>2308131429</v>
      </c>
      <c r="C421" s="4" t="str">
        <f t="shared" si="6"/>
        <v>2023102</v>
      </c>
      <c r="D421" s="4">
        <v>64</v>
      </c>
      <c r="E421" s="4"/>
    </row>
    <row r="422" s="1" customFormat="1" ht="30" customHeight="1" spans="1:5">
      <c r="A422" s="4">
        <v>420</v>
      </c>
      <c r="B422" s="4" t="str">
        <f>"2308131430"</f>
        <v>2308131430</v>
      </c>
      <c r="C422" s="4" t="str">
        <f t="shared" si="6"/>
        <v>2023102</v>
      </c>
      <c r="D422" s="4">
        <v>68</v>
      </c>
      <c r="E422" s="4"/>
    </row>
    <row r="423" s="1" customFormat="1" ht="30" customHeight="1" spans="1:5">
      <c r="A423" s="4">
        <v>421</v>
      </c>
      <c r="B423" s="4" t="str">
        <f>"2308131501"</f>
        <v>2308131501</v>
      </c>
      <c r="C423" s="4" t="str">
        <f t="shared" si="6"/>
        <v>2023102</v>
      </c>
      <c r="D423" s="4">
        <v>62</v>
      </c>
      <c r="E423" s="4"/>
    </row>
    <row r="424" s="1" customFormat="1" ht="30" customHeight="1" spans="1:5">
      <c r="A424" s="4">
        <v>422</v>
      </c>
      <c r="B424" s="4" t="str">
        <f>"2308131502"</f>
        <v>2308131502</v>
      </c>
      <c r="C424" s="4" t="str">
        <f t="shared" si="6"/>
        <v>2023102</v>
      </c>
      <c r="D424" s="4" t="s">
        <v>6</v>
      </c>
      <c r="E424" s="4"/>
    </row>
    <row r="425" s="1" customFormat="1" ht="30" customHeight="1" spans="1:5">
      <c r="A425" s="4">
        <v>423</v>
      </c>
      <c r="B425" s="4" t="str">
        <f>"2308131503"</f>
        <v>2308131503</v>
      </c>
      <c r="C425" s="4" t="str">
        <f t="shared" si="6"/>
        <v>2023102</v>
      </c>
      <c r="D425" s="4">
        <v>64</v>
      </c>
      <c r="E425" s="4"/>
    </row>
    <row r="426" s="1" customFormat="1" ht="30" customHeight="1" spans="1:5">
      <c r="A426" s="4">
        <v>424</v>
      </c>
      <c r="B426" s="4" t="str">
        <f>"2308131504"</f>
        <v>2308131504</v>
      </c>
      <c r="C426" s="4" t="str">
        <f t="shared" si="6"/>
        <v>2023102</v>
      </c>
      <c r="D426" s="4">
        <v>77</v>
      </c>
      <c r="E426" s="4"/>
    </row>
    <row r="427" s="1" customFormat="1" ht="30" customHeight="1" spans="1:5">
      <c r="A427" s="4">
        <v>425</v>
      </c>
      <c r="B427" s="4" t="str">
        <f>"2308131505"</f>
        <v>2308131505</v>
      </c>
      <c r="C427" s="4" t="str">
        <f t="shared" si="6"/>
        <v>2023102</v>
      </c>
      <c r="D427" s="4" t="s">
        <v>6</v>
      </c>
      <c r="E427" s="4"/>
    </row>
    <row r="428" s="1" customFormat="1" ht="30" customHeight="1" spans="1:5">
      <c r="A428" s="4">
        <v>426</v>
      </c>
      <c r="B428" s="4" t="str">
        <f>"2308131506"</f>
        <v>2308131506</v>
      </c>
      <c r="C428" s="4" t="str">
        <f t="shared" si="6"/>
        <v>2023102</v>
      </c>
      <c r="D428" s="4">
        <v>61</v>
      </c>
      <c r="E428" s="4"/>
    </row>
    <row r="429" s="1" customFormat="1" ht="30" customHeight="1" spans="1:5">
      <c r="A429" s="4">
        <v>427</v>
      </c>
      <c r="B429" s="4" t="str">
        <f>"2308131507"</f>
        <v>2308131507</v>
      </c>
      <c r="C429" s="4" t="str">
        <f t="shared" si="6"/>
        <v>2023102</v>
      </c>
      <c r="D429" s="4" t="s">
        <v>6</v>
      </c>
      <c r="E429" s="4"/>
    </row>
    <row r="430" s="1" customFormat="1" ht="30" customHeight="1" spans="1:5">
      <c r="A430" s="4">
        <v>428</v>
      </c>
      <c r="B430" s="4" t="str">
        <f>"2308131508"</f>
        <v>2308131508</v>
      </c>
      <c r="C430" s="4" t="str">
        <f t="shared" si="6"/>
        <v>2023102</v>
      </c>
      <c r="D430" s="4">
        <v>65</v>
      </c>
      <c r="E430" s="4"/>
    </row>
    <row r="431" s="1" customFormat="1" ht="30" customHeight="1" spans="1:5">
      <c r="A431" s="4">
        <v>429</v>
      </c>
      <c r="B431" s="4" t="str">
        <f>"2308131509"</f>
        <v>2308131509</v>
      </c>
      <c r="C431" s="4" t="str">
        <f t="shared" si="6"/>
        <v>2023102</v>
      </c>
      <c r="D431" s="4">
        <v>70</v>
      </c>
      <c r="E431" s="4"/>
    </row>
    <row r="432" s="1" customFormat="1" ht="30" customHeight="1" spans="1:5">
      <c r="A432" s="4">
        <v>430</v>
      </c>
      <c r="B432" s="4" t="str">
        <f>"2308131510"</f>
        <v>2308131510</v>
      </c>
      <c r="C432" s="4" t="str">
        <f t="shared" si="6"/>
        <v>2023102</v>
      </c>
      <c r="D432" s="4">
        <v>57</v>
      </c>
      <c r="E432" s="4"/>
    </row>
    <row r="433" s="1" customFormat="1" ht="30" customHeight="1" spans="1:5">
      <c r="A433" s="4">
        <v>431</v>
      </c>
      <c r="B433" s="4" t="str">
        <f>"2308131511"</f>
        <v>2308131511</v>
      </c>
      <c r="C433" s="4" t="str">
        <f t="shared" si="6"/>
        <v>2023102</v>
      </c>
      <c r="D433" s="4">
        <v>66</v>
      </c>
      <c r="E433" s="4"/>
    </row>
    <row r="434" s="1" customFormat="1" ht="30" customHeight="1" spans="1:5">
      <c r="A434" s="4">
        <v>432</v>
      </c>
      <c r="B434" s="4" t="str">
        <f>"2308131512"</f>
        <v>2308131512</v>
      </c>
      <c r="C434" s="4" t="str">
        <f t="shared" si="6"/>
        <v>2023102</v>
      </c>
      <c r="D434" s="4" t="s">
        <v>6</v>
      </c>
      <c r="E434" s="4"/>
    </row>
    <row r="435" s="1" customFormat="1" ht="30" customHeight="1" spans="1:5">
      <c r="A435" s="4">
        <v>433</v>
      </c>
      <c r="B435" s="4" t="str">
        <f>"2308131513"</f>
        <v>2308131513</v>
      </c>
      <c r="C435" s="4" t="str">
        <f t="shared" si="6"/>
        <v>2023102</v>
      </c>
      <c r="D435" s="4" t="s">
        <v>6</v>
      </c>
      <c r="E435" s="4"/>
    </row>
    <row r="436" s="1" customFormat="1" ht="30" customHeight="1" spans="1:5">
      <c r="A436" s="4">
        <v>434</v>
      </c>
      <c r="B436" s="4" t="str">
        <f>"2308131514"</f>
        <v>2308131514</v>
      </c>
      <c r="C436" s="4" t="str">
        <f t="shared" si="6"/>
        <v>2023102</v>
      </c>
      <c r="D436" s="4">
        <v>58</v>
      </c>
      <c r="E436" s="4"/>
    </row>
    <row r="437" s="1" customFormat="1" ht="30" customHeight="1" spans="1:5">
      <c r="A437" s="4">
        <v>435</v>
      </c>
      <c r="B437" s="4" t="str">
        <f>"2308131515"</f>
        <v>2308131515</v>
      </c>
      <c r="C437" s="4" t="str">
        <f t="shared" si="6"/>
        <v>2023102</v>
      </c>
      <c r="D437" s="4">
        <v>73</v>
      </c>
      <c r="E437" s="4"/>
    </row>
    <row r="438" s="1" customFormat="1" ht="30" customHeight="1" spans="1:5">
      <c r="A438" s="4">
        <v>436</v>
      </c>
      <c r="B438" s="4" t="str">
        <f>"2308131516"</f>
        <v>2308131516</v>
      </c>
      <c r="C438" s="4" t="str">
        <f t="shared" si="6"/>
        <v>2023102</v>
      </c>
      <c r="D438" s="4">
        <v>66</v>
      </c>
      <c r="E438" s="4"/>
    </row>
    <row r="439" s="1" customFormat="1" ht="30" customHeight="1" spans="1:5">
      <c r="A439" s="4">
        <v>437</v>
      </c>
      <c r="B439" s="4" t="str">
        <f>"2308131517"</f>
        <v>2308131517</v>
      </c>
      <c r="C439" s="4" t="str">
        <f t="shared" ref="C439:C502" si="7">"2023102"</f>
        <v>2023102</v>
      </c>
      <c r="D439" s="4">
        <v>56</v>
      </c>
      <c r="E439" s="4"/>
    </row>
    <row r="440" s="1" customFormat="1" ht="30" customHeight="1" spans="1:5">
      <c r="A440" s="4">
        <v>438</v>
      </c>
      <c r="B440" s="4" t="str">
        <f>"2308131518"</f>
        <v>2308131518</v>
      </c>
      <c r="C440" s="4" t="str">
        <f t="shared" si="7"/>
        <v>2023102</v>
      </c>
      <c r="D440" s="4">
        <v>62</v>
      </c>
      <c r="E440" s="4"/>
    </row>
    <row r="441" s="1" customFormat="1" ht="30" customHeight="1" spans="1:5">
      <c r="A441" s="4">
        <v>439</v>
      </c>
      <c r="B441" s="4" t="str">
        <f>"2308131519"</f>
        <v>2308131519</v>
      </c>
      <c r="C441" s="4" t="str">
        <f t="shared" si="7"/>
        <v>2023102</v>
      </c>
      <c r="D441" s="4">
        <v>73</v>
      </c>
      <c r="E441" s="4"/>
    </row>
    <row r="442" s="1" customFormat="1" ht="30" customHeight="1" spans="1:5">
      <c r="A442" s="4">
        <v>440</v>
      </c>
      <c r="B442" s="4" t="str">
        <f>"2308131520"</f>
        <v>2308131520</v>
      </c>
      <c r="C442" s="4" t="str">
        <f t="shared" si="7"/>
        <v>2023102</v>
      </c>
      <c r="D442" s="4" t="s">
        <v>6</v>
      </c>
      <c r="E442" s="4"/>
    </row>
    <row r="443" s="1" customFormat="1" ht="30" customHeight="1" spans="1:5">
      <c r="A443" s="4">
        <v>441</v>
      </c>
      <c r="B443" s="4" t="str">
        <f>"2308131521"</f>
        <v>2308131521</v>
      </c>
      <c r="C443" s="4" t="str">
        <f t="shared" si="7"/>
        <v>2023102</v>
      </c>
      <c r="D443" s="4" t="s">
        <v>6</v>
      </c>
      <c r="E443" s="4"/>
    </row>
    <row r="444" s="1" customFormat="1" ht="30" customHeight="1" spans="1:5">
      <c r="A444" s="4">
        <v>442</v>
      </c>
      <c r="B444" s="4" t="str">
        <f>"2308131522"</f>
        <v>2308131522</v>
      </c>
      <c r="C444" s="4" t="str">
        <f t="shared" si="7"/>
        <v>2023102</v>
      </c>
      <c r="D444" s="4" t="s">
        <v>6</v>
      </c>
      <c r="E444" s="4"/>
    </row>
    <row r="445" s="1" customFormat="1" ht="30" customHeight="1" spans="1:5">
      <c r="A445" s="4">
        <v>443</v>
      </c>
      <c r="B445" s="4" t="str">
        <f>"2308131523"</f>
        <v>2308131523</v>
      </c>
      <c r="C445" s="4" t="str">
        <f t="shared" si="7"/>
        <v>2023102</v>
      </c>
      <c r="D445" s="4" t="s">
        <v>6</v>
      </c>
      <c r="E445" s="4"/>
    </row>
    <row r="446" s="1" customFormat="1" ht="30" customHeight="1" spans="1:5">
      <c r="A446" s="4">
        <v>444</v>
      </c>
      <c r="B446" s="4" t="str">
        <f>"2308131524"</f>
        <v>2308131524</v>
      </c>
      <c r="C446" s="4" t="str">
        <f t="shared" si="7"/>
        <v>2023102</v>
      </c>
      <c r="D446" s="4" t="s">
        <v>6</v>
      </c>
      <c r="E446" s="4"/>
    </row>
    <row r="447" s="1" customFormat="1" ht="30" customHeight="1" spans="1:5">
      <c r="A447" s="4">
        <v>445</v>
      </c>
      <c r="B447" s="4" t="str">
        <f>"2308131525"</f>
        <v>2308131525</v>
      </c>
      <c r="C447" s="4" t="str">
        <f t="shared" si="7"/>
        <v>2023102</v>
      </c>
      <c r="D447" s="4">
        <v>44</v>
      </c>
      <c r="E447" s="4"/>
    </row>
    <row r="448" s="1" customFormat="1" ht="30" customHeight="1" spans="1:5">
      <c r="A448" s="4">
        <v>446</v>
      </c>
      <c r="B448" s="4" t="str">
        <f>"2308131526"</f>
        <v>2308131526</v>
      </c>
      <c r="C448" s="4" t="str">
        <f t="shared" si="7"/>
        <v>2023102</v>
      </c>
      <c r="D448" s="4">
        <v>66</v>
      </c>
      <c r="E448" s="4"/>
    </row>
    <row r="449" s="1" customFormat="1" ht="30" customHeight="1" spans="1:5">
      <c r="A449" s="4">
        <v>447</v>
      </c>
      <c r="B449" s="4" t="str">
        <f>"2308131527"</f>
        <v>2308131527</v>
      </c>
      <c r="C449" s="4" t="str">
        <f t="shared" si="7"/>
        <v>2023102</v>
      </c>
      <c r="D449" s="4">
        <v>70</v>
      </c>
      <c r="E449" s="4"/>
    </row>
    <row r="450" s="1" customFormat="1" ht="30" customHeight="1" spans="1:5">
      <c r="A450" s="4">
        <v>448</v>
      </c>
      <c r="B450" s="4" t="str">
        <f>"2308131528"</f>
        <v>2308131528</v>
      </c>
      <c r="C450" s="4" t="str">
        <f t="shared" si="7"/>
        <v>2023102</v>
      </c>
      <c r="D450" s="4">
        <v>45</v>
      </c>
      <c r="E450" s="4"/>
    </row>
    <row r="451" s="1" customFormat="1" ht="30" customHeight="1" spans="1:5">
      <c r="A451" s="4">
        <v>449</v>
      </c>
      <c r="B451" s="4" t="str">
        <f>"2308131529"</f>
        <v>2308131529</v>
      </c>
      <c r="C451" s="4" t="str">
        <f t="shared" si="7"/>
        <v>2023102</v>
      </c>
      <c r="D451" s="4">
        <v>59</v>
      </c>
      <c r="E451" s="4"/>
    </row>
    <row r="452" s="1" customFormat="1" ht="30" customHeight="1" spans="1:5">
      <c r="A452" s="4">
        <v>450</v>
      </c>
      <c r="B452" s="4" t="str">
        <f>"2308131530"</f>
        <v>2308131530</v>
      </c>
      <c r="C452" s="4" t="str">
        <f t="shared" si="7"/>
        <v>2023102</v>
      </c>
      <c r="D452" s="4" t="s">
        <v>6</v>
      </c>
      <c r="E452" s="4"/>
    </row>
    <row r="453" s="1" customFormat="1" ht="30" customHeight="1" spans="1:5">
      <c r="A453" s="4">
        <v>451</v>
      </c>
      <c r="B453" s="4" t="str">
        <f>"2308131601"</f>
        <v>2308131601</v>
      </c>
      <c r="C453" s="4" t="str">
        <f t="shared" si="7"/>
        <v>2023102</v>
      </c>
      <c r="D453" s="4">
        <v>47</v>
      </c>
      <c r="E453" s="4"/>
    </row>
    <row r="454" s="1" customFormat="1" ht="30" customHeight="1" spans="1:5">
      <c r="A454" s="4">
        <v>452</v>
      </c>
      <c r="B454" s="4" t="str">
        <f>"2308131602"</f>
        <v>2308131602</v>
      </c>
      <c r="C454" s="4" t="str">
        <f t="shared" si="7"/>
        <v>2023102</v>
      </c>
      <c r="D454" s="4">
        <v>50</v>
      </c>
      <c r="E454" s="4"/>
    </row>
    <row r="455" s="1" customFormat="1" ht="30" customHeight="1" spans="1:5">
      <c r="A455" s="4">
        <v>453</v>
      </c>
      <c r="B455" s="4" t="str">
        <f>"2308131603"</f>
        <v>2308131603</v>
      </c>
      <c r="C455" s="4" t="str">
        <f t="shared" si="7"/>
        <v>2023102</v>
      </c>
      <c r="D455" s="4">
        <v>74</v>
      </c>
      <c r="E455" s="4"/>
    </row>
    <row r="456" s="1" customFormat="1" ht="30" customHeight="1" spans="1:5">
      <c r="A456" s="4">
        <v>454</v>
      </c>
      <c r="B456" s="4" t="str">
        <f>"2308131604"</f>
        <v>2308131604</v>
      </c>
      <c r="C456" s="4" t="str">
        <f t="shared" si="7"/>
        <v>2023102</v>
      </c>
      <c r="D456" s="4">
        <v>56</v>
      </c>
      <c r="E456" s="4"/>
    </row>
    <row r="457" s="1" customFormat="1" ht="30" customHeight="1" spans="1:5">
      <c r="A457" s="4">
        <v>455</v>
      </c>
      <c r="B457" s="4" t="str">
        <f>"2308131605"</f>
        <v>2308131605</v>
      </c>
      <c r="C457" s="4" t="str">
        <f t="shared" si="7"/>
        <v>2023102</v>
      </c>
      <c r="D457" s="4">
        <v>60</v>
      </c>
      <c r="E457" s="4"/>
    </row>
    <row r="458" s="1" customFormat="1" ht="30" customHeight="1" spans="1:5">
      <c r="A458" s="4">
        <v>456</v>
      </c>
      <c r="B458" s="4" t="str">
        <f>"2308131606"</f>
        <v>2308131606</v>
      </c>
      <c r="C458" s="4" t="str">
        <f t="shared" si="7"/>
        <v>2023102</v>
      </c>
      <c r="D458" s="4">
        <v>61</v>
      </c>
      <c r="E458" s="4"/>
    </row>
    <row r="459" s="1" customFormat="1" ht="30" customHeight="1" spans="1:5">
      <c r="A459" s="4">
        <v>457</v>
      </c>
      <c r="B459" s="4" t="str">
        <f>"2308131607"</f>
        <v>2308131607</v>
      </c>
      <c r="C459" s="4" t="str">
        <f t="shared" si="7"/>
        <v>2023102</v>
      </c>
      <c r="D459" s="4">
        <v>67</v>
      </c>
      <c r="E459" s="4"/>
    </row>
    <row r="460" s="1" customFormat="1" ht="30" customHeight="1" spans="1:5">
      <c r="A460" s="4">
        <v>458</v>
      </c>
      <c r="B460" s="4" t="str">
        <f>"2308131608"</f>
        <v>2308131608</v>
      </c>
      <c r="C460" s="4" t="str">
        <f t="shared" si="7"/>
        <v>2023102</v>
      </c>
      <c r="D460" s="4">
        <v>74</v>
      </c>
      <c r="E460" s="4"/>
    </row>
    <row r="461" s="1" customFormat="1" ht="30" customHeight="1" spans="1:5">
      <c r="A461" s="4">
        <v>459</v>
      </c>
      <c r="B461" s="4" t="str">
        <f>"2308131609"</f>
        <v>2308131609</v>
      </c>
      <c r="C461" s="4" t="str">
        <f t="shared" si="7"/>
        <v>2023102</v>
      </c>
      <c r="D461" s="4" t="s">
        <v>6</v>
      </c>
      <c r="E461" s="4"/>
    </row>
    <row r="462" s="1" customFormat="1" ht="30" customHeight="1" spans="1:5">
      <c r="A462" s="4">
        <v>460</v>
      </c>
      <c r="B462" s="4" t="str">
        <f>"2308131610"</f>
        <v>2308131610</v>
      </c>
      <c r="C462" s="4" t="str">
        <f t="shared" si="7"/>
        <v>2023102</v>
      </c>
      <c r="D462" s="4">
        <v>70</v>
      </c>
      <c r="E462" s="4"/>
    </row>
    <row r="463" s="1" customFormat="1" ht="30" customHeight="1" spans="1:5">
      <c r="A463" s="4">
        <v>461</v>
      </c>
      <c r="B463" s="4" t="str">
        <f>"2308131611"</f>
        <v>2308131611</v>
      </c>
      <c r="C463" s="4" t="str">
        <f t="shared" si="7"/>
        <v>2023102</v>
      </c>
      <c r="D463" s="4">
        <v>71</v>
      </c>
      <c r="E463" s="4"/>
    </row>
    <row r="464" s="1" customFormat="1" ht="30" customHeight="1" spans="1:5">
      <c r="A464" s="4">
        <v>462</v>
      </c>
      <c r="B464" s="4" t="str">
        <f>"2308131612"</f>
        <v>2308131612</v>
      </c>
      <c r="C464" s="4" t="str">
        <f t="shared" si="7"/>
        <v>2023102</v>
      </c>
      <c r="D464" s="4">
        <v>63</v>
      </c>
      <c r="E464" s="4"/>
    </row>
    <row r="465" s="1" customFormat="1" ht="30" customHeight="1" spans="1:5">
      <c r="A465" s="4">
        <v>463</v>
      </c>
      <c r="B465" s="4" t="str">
        <f>"2308131613"</f>
        <v>2308131613</v>
      </c>
      <c r="C465" s="4" t="str">
        <f t="shared" si="7"/>
        <v>2023102</v>
      </c>
      <c r="D465" s="4">
        <v>64</v>
      </c>
      <c r="E465" s="4"/>
    </row>
    <row r="466" s="1" customFormat="1" ht="30" customHeight="1" spans="1:5">
      <c r="A466" s="4">
        <v>464</v>
      </c>
      <c r="B466" s="4" t="str">
        <f>"2308131614"</f>
        <v>2308131614</v>
      </c>
      <c r="C466" s="4" t="str">
        <f t="shared" si="7"/>
        <v>2023102</v>
      </c>
      <c r="D466" s="4" t="s">
        <v>6</v>
      </c>
      <c r="E466" s="4"/>
    </row>
    <row r="467" s="1" customFormat="1" ht="30" customHeight="1" spans="1:5">
      <c r="A467" s="4">
        <v>465</v>
      </c>
      <c r="B467" s="4" t="str">
        <f>"2308131615"</f>
        <v>2308131615</v>
      </c>
      <c r="C467" s="4" t="str">
        <f t="shared" si="7"/>
        <v>2023102</v>
      </c>
      <c r="D467" s="4" t="s">
        <v>6</v>
      </c>
      <c r="E467" s="4"/>
    </row>
    <row r="468" s="1" customFormat="1" ht="30" customHeight="1" spans="1:5">
      <c r="A468" s="4">
        <v>466</v>
      </c>
      <c r="B468" s="4" t="str">
        <f>"2308131616"</f>
        <v>2308131616</v>
      </c>
      <c r="C468" s="4" t="str">
        <f t="shared" si="7"/>
        <v>2023102</v>
      </c>
      <c r="D468" s="4">
        <v>70</v>
      </c>
      <c r="E468" s="4"/>
    </row>
    <row r="469" s="1" customFormat="1" ht="30" customHeight="1" spans="1:5">
      <c r="A469" s="4">
        <v>467</v>
      </c>
      <c r="B469" s="4" t="str">
        <f>"2308131617"</f>
        <v>2308131617</v>
      </c>
      <c r="C469" s="4" t="str">
        <f t="shared" si="7"/>
        <v>2023102</v>
      </c>
      <c r="D469" s="4">
        <v>68</v>
      </c>
      <c r="E469" s="4"/>
    </row>
    <row r="470" s="1" customFormat="1" ht="30" customHeight="1" spans="1:5">
      <c r="A470" s="4">
        <v>468</v>
      </c>
      <c r="B470" s="4" t="str">
        <f>"2308131618"</f>
        <v>2308131618</v>
      </c>
      <c r="C470" s="4" t="str">
        <f t="shared" si="7"/>
        <v>2023102</v>
      </c>
      <c r="D470" s="4">
        <v>75</v>
      </c>
      <c r="E470" s="4"/>
    </row>
    <row r="471" s="1" customFormat="1" ht="30" customHeight="1" spans="1:5">
      <c r="A471" s="4">
        <v>469</v>
      </c>
      <c r="B471" s="4" t="str">
        <f>"2308131619"</f>
        <v>2308131619</v>
      </c>
      <c r="C471" s="4" t="str">
        <f t="shared" si="7"/>
        <v>2023102</v>
      </c>
      <c r="D471" s="4">
        <v>67</v>
      </c>
      <c r="E471" s="4"/>
    </row>
    <row r="472" s="1" customFormat="1" ht="30" customHeight="1" spans="1:5">
      <c r="A472" s="4">
        <v>470</v>
      </c>
      <c r="B472" s="4" t="str">
        <f>"2308131620"</f>
        <v>2308131620</v>
      </c>
      <c r="C472" s="4" t="str">
        <f t="shared" si="7"/>
        <v>2023102</v>
      </c>
      <c r="D472" s="4">
        <v>70</v>
      </c>
      <c r="E472" s="4"/>
    </row>
    <row r="473" s="1" customFormat="1" ht="30" customHeight="1" spans="1:5">
      <c r="A473" s="4">
        <v>471</v>
      </c>
      <c r="B473" s="4" t="str">
        <f>"2308131621"</f>
        <v>2308131621</v>
      </c>
      <c r="C473" s="4" t="str">
        <f t="shared" si="7"/>
        <v>2023102</v>
      </c>
      <c r="D473" s="4">
        <v>74</v>
      </c>
      <c r="E473" s="4"/>
    </row>
    <row r="474" s="1" customFormat="1" ht="30" customHeight="1" spans="1:5">
      <c r="A474" s="4">
        <v>472</v>
      </c>
      <c r="B474" s="4" t="str">
        <f>"2308131622"</f>
        <v>2308131622</v>
      </c>
      <c r="C474" s="4" t="str">
        <f t="shared" si="7"/>
        <v>2023102</v>
      </c>
      <c r="D474" s="4">
        <v>60</v>
      </c>
      <c r="E474" s="4"/>
    </row>
    <row r="475" s="1" customFormat="1" ht="30" customHeight="1" spans="1:5">
      <c r="A475" s="4">
        <v>473</v>
      </c>
      <c r="B475" s="4" t="str">
        <f>"2308131623"</f>
        <v>2308131623</v>
      </c>
      <c r="C475" s="4" t="str">
        <f t="shared" si="7"/>
        <v>2023102</v>
      </c>
      <c r="D475" s="4">
        <v>71</v>
      </c>
      <c r="E475" s="4"/>
    </row>
    <row r="476" s="1" customFormat="1" ht="30" customHeight="1" spans="1:5">
      <c r="A476" s="4">
        <v>474</v>
      </c>
      <c r="B476" s="4" t="str">
        <f>"2308131624"</f>
        <v>2308131624</v>
      </c>
      <c r="C476" s="4" t="str">
        <f t="shared" si="7"/>
        <v>2023102</v>
      </c>
      <c r="D476" s="4" t="s">
        <v>6</v>
      </c>
      <c r="E476" s="4"/>
    </row>
    <row r="477" s="1" customFormat="1" ht="30" customHeight="1" spans="1:5">
      <c r="A477" s="4">
        <v>475</v>
      </c>
      <c r="B477" s="4" t="str">
        <f>"2308131625"</f>
        <v>2308131625</v>
      </c>
      <c r="C477" s="4" t="str">
        <f t="shared" si="7"/>
        <v>2023102</v>
      </c>
      <c r="D477" s="4">
        <v>52</v>
      </c>
      <c r="E477" s="4"/>
    </row>
    <row r="478" s="1" customFormat="1" ht="30" customHeight="1" spans="1:5">
      <c r="A478" s="4">
        <v>476</v>
      </c>
      <c r="B478" s="4" t="str">
        <f>"2308131626"</f>
        <v>2308131626</v>
      </c>
      <c r="C478" s="4" t="str">
        <f t="shared" si="7"/>
        <v>2023102</v>
      </c>
      <c r="D478" s="4">
        <v>69</v>
      </c>
      <c r="E478" s="4"/>
    </row>
    <row r="479" s="1" customFormat="1" ht="30" customHeight="1" spans="1:5">
      <c r="A479" s="4">
        <v>477</v>
      </c>
      <c r="B479" s="4" t="str">
        <f>"2308131627"</f>
        <v>2308131627</v>
      </c>
      <c r="C479" s="4" t="str">
        <f t="shared" si="7"/>
        <v>2023102</v>
      </c>
      <c r="D479" s="4" t="s">
        <v>6</v>
      </c>
      <c r="E479" s="4"/>
    </row>
    <row r="480" s="1" customFormat="1" ht="30" customHeight="1" spans="1:5">
      <c r="A480" s="4">
        <v>478</v>
      </c>
      <c r="B480" s="4" t="str">
        <f>"2308131628"</f>
        <v>2308131628</v>
      </c>
      <c r="C480" s="4" t="str">
        <f t="shared" si="7"/>
        <v>2023102</v>
      </c>
      <c r="D480" s="4">
        <v>61</v>
      </c>
      <c r="E480" s="4"/>
    </row>
    <row r="481" s="1" customFormat="1" ht="30" customHeight="1" spans="1:5">
      <c r="A481" s="4">
        <v>479</v>
      </c>
      <c r="B481" s="4" t="str">
        <f>"2308131629"</f>
        <v>2308131629</v>
      </c>
      <c r="C481" s="4" t="str">
        <f t="shared" si="7"/>
        <v>2023102</v>
      </c>
      <c r="D481" s="4">
        <v>57</v>
      </c>
      <c r="E481" s="4"/>
    </row>
    <row r="482" s="1" customFormat="1" ht="30" customHeight="1" spans="1:5">
      <c r="A482" s="4">
        <v>480</v>
      </c>
      <c r="B482" s="4" t="str">
        <f>"2308131630"</f>
        <v>2308131630</v>
      </c>
      <c r="C482" s="4" t="str">
        <f t="shared" si="7"/>
        <v>2023102</v>
      </c>
      <c r="D482" s="4" t="s">
        <v>6</v>
      </c>
      <c r="E482" s="4"/>
    </row>
    <row r="483" s="1" customFormat="1" ht="30" customHeight="1" spans="1:5">
      <c r="A483" s="4">
        <v>481</v>
      </c>
      <c r="B483" s="4" t="str">
        <f>"2308131701"</f>
        <v>2308131701</v>
      </c>
      <c r="C483" s="4" t="str">
        <f t="shared" si="7"/>
        <v>2023102</v>
      </c>
      <c r="D483" s="4">
        <v>71</v>
      </c>
      <c r="E483" s="4"/>
    </row>
    <row r="484" s="1" customFormat="1" ht="30" customHeight="1" spans="1:5">
      <c r="A484" s="4">
        <v>482</v>
      </c>
      <c r="B484" s="4" t="str">
        <f>"2308131702"</f>
        <v>2308131702</v>
      </c>
      <c r="C484" s="4" t="str">
        <f t="shared" si="7"/>
        <v>2023102</v>
      </c>
      <c r="D484" s="4">
        <v>66</v>
      </c>
      <c r="E484" s="4"/>
    </row>
    <row r="485" s="1" customFormat="1" ht="30" customHeight="1" spans="1:5">
      <c r="A485" s="4">
        <v>483</v>
      </c>
      <c r="B485" s="4" t="str">
        <f>"2308131703"</f>
        <v>2308131703</v>
      </c>
      <c r="C485" s="4" t="str">
        <f t="shared" si="7"/>
        <v>2023102</v>
      </c>
      <c r="D485" s="4" t="s">
        <v>6</v>
      </c>
      <c r="E485" s="4"/>
    </row>
    <row r="486" s="1" customFormat="1" ht="30" customHeight="1" spans="1:5">
      <c r="A486" s="4">
        <v>484</v>
      </c>
      <c r="B486" s="4" t="str">
        <f>"2308131704"</f>
        <v>2308131704</v>
      </c>
      <c r="C486" s="4" t="str">
        <f t="shared" si="7"/>
        <v>2023102</v>
      </c>
      <c r="D486" s="4" t="s">
        <v>6</v>
      </c>
      <c r="E486" s="4"/>
    </row>
    <row r="487" s="1" customFormat="1" ht="30" customHeight="1" spans="1:5">
      <c r="A487" s="4">
        <v>485</v>
      </c>
      <c r="B487" s="4" t="str">
        <f>"2308131705"</f>
        <v>2308131705</v>
      </c>
      <c r="C487" s="4" t="str">
        <f t="shared" si="7"/>
        <v>2023102</v>
      </c>
      <c r="D487" s="4">
        <v>57</v>
      </c>
      <c r="E487" s="4"/>
    </row>
    <row r="488" s="1" customFormat="1" ht="30" customHeight="1" spans="1:5">
      <c r="A488" s="4">
        <v>486</v>
      </c>
      <c r="B488" s="4" t="str">
        <f>"2308131706"</f>
        <v>2308131706</v>
      </c>
      <c r="C488" s="4" t="str">
        <f t="shared" si="7"/>
        <v>2023102</v>
      </c>
      <c r="D488" s="4" t="s">
        <v>6</v>
      </c>
      <c r="E488" s="4"/>
    </row>
    <row r="489" s="1" customFormat="1" ht="30" customHeight="1" spans="1:5">
      <c r="A489" s="4">
        <v>487</v>
      </c>
      <c r="B489" s="4" t="str">
        <f>"2308131707"</f>
        <v>2308131707</v>
      </c>
      <c r="C489" s="4" t="str">
        <f t="shared" si="7"/>
        <v>2023102</v>
      </c>
      <c r="D489" s="4">
        <v>51</v>
      </c>
      <c r="E489" s="4"/>
    </row>
    <row r="490" s="1" customFormat="1" ht="30" customHeight="1" spans="1:5">
      <c r="A490" s="4">
        <v>488</v>
      </c>
      <c r="B490" s="4" t="str">
        <f>"2308131708"</f>
        <v>2308131708</v>
      </c>
      <c r="C490" s="4" t="str">
        <f t="shared" si="7"/>
        <v>2023102</v>
      </c>
      <c r="D490" s="4" t="s">
        <v>6</v>
      </c>
      <c r="E490" s="4"/>
    </row>
    <row r="491" s="1" customFormat="1" ht="30" customHeight="1" spans="1:5">
      <c r="A491" s="4">
        <v>489</v>
      </c>
      <c r="B491" s="4" t="str">
        <f>"2308131709"</f>
        <v>2308131709</v>
      </c>
      <c r="C491" s="4" t="str">
        <f t="shared" si="7"/>
        <v>2023102</v>
      </c>
      <c r="D491" s="4">
        <v>66</v>
      </c>
      <c r="E491" s="4"/>
    </row>
    <row r="492" s="1" customFormat="1" ht="30" customHeight="1" spans="1:5">
      <c r="A492" s="4">
        <v>490</v>
      </c>
      <c r="B492" s="4" t="str">
        <f>"2308131710"</f>
        <v>2308131710</v>
      </c>
      <c r="C492" s="4" t="str">
        <f t="shared" si="7"/>
        <v>2023102</v>
      </c>
      <c r="D492" s="4">
        <v>49</v>
      </c>
      <c r="E492" s="4"/>
    </row>
    <row r="493" s="1" customFormat="1" ht="30" customHeight="1" spans="1:5">
      <c r="A493" s="4">
        <v>491</v>
      </c>
      <c r="B493" s="4" t="str">
        <f>"2308131711"</f>
        <v>2308131711</v>
      </c>
      <c r="C493" s="4" t="str">
        <f t="shared" si="7"/>
        <v>2023102</v>
      </c>
      <c r="D493" s="4" t="s">
        <v>6</v>
      </c>
      <c r="E493" s="4"/>
    </row>
    <row r="494" s="1" customFormat="1" ht="30" customHeight="1" spans="1:5">
      <c r="A494" s="4">
        <v>492</v>
      </c>
      <c r="B494" s="4" t="str">
        <f>"2308131712"</f>
        <v>2308131712</v>
      </c>
      <c r="C494" s="4" t="str">
        <f t="shared" si="7"/>
        <v>2023102</v>
      </c>
      <c r="D494" s="4">
        <v>56</v>
      </c>
      <c r="E494" s="4"/>
    </row>
    <row r="495" s="1" customFormat="1" ht="30" customHeight="1" spans="1:5">
      <c r="A495" s="4">
        <v>493</v>
      </c>
      <c r="B495" s="4" t="str">
        <f>"2308131713"</f>
        <v>2308131713</v>
      </c>
      <c r="C495" s="4" t="str">
        <f t="shared" si="7"/>
        <v>2023102</v>
      </c>
      <c r="D495" s="4">
        <v>54</v>
      </c>
      <c r="E495" s="4"/>
    </row>
    <row r="496" s="1" customFormat="1" ht="30" customHeight="1" spans="1:5">
      <c r="A496" s="4">
        <v>494</v>
      </c>
      <c r="B496" s="4" t="str">
        <f>"2308131714"</f>
        <v>2308131714</v>
      </c>
      <c r="C496" s="4" t="str">
        <f t="shared" si="7"/>
        <v>2023102</v>
      </c>
      <c r="D496" s="4">
        <v>58</v>
      </c>
      <c r="E496" s="4"/>
    </row>
    <row r="497" s="1" customFormat="1" ht="30" customHeight="1" spans="1:5">
      <c r="A497" s="4">
        <v>495</v>
      </c>
      <c r="B497" s="4" t="str">
        <f>"2308131715"</f>
        <v>2308131715</v>
      </c>
      <c r="C497" s="4" t="str">
        <f t="shared" si="7"/>
        <v>2023102</v>
      </c>
      <c r="D497" s="4">
        <v>67</v>
      </c>
      <c r="E497" s="4"/>
    </row>
    <row r="498" s="1" customFormat="1" ht="30" customHeight="1" spans="1:5">
      <c r="A498" s="4">
        <v>496</v>
      </c>
      <c r="B498" s="4" t="str">
        <f>"2308131716"</f>
        <v>2308131716</v>
      </c>
      <c r="C498" s="4" t="str">
        <f t="shared" si="7"/>
        <v>2023102</v>
      </c>
      <c r="D498" s="4">
        <v>70</v>
      </c>
      <c r="E498" s="4"/>
    </row>
    <row r="499" s="1" customFormat="1" ht="30" customHeight="1" spans="1:5">
      <c r="A499" s="4">
        <v>497</v>
      </c>
      <c r="B499" s="4" t="str">
        <f>"2308131717"</f>
        <v>2308131717</v>
      </c>
      <c r="C499" s="4" t="str">
        <f t="shared" si="7"/>
        <v>2023102</v>
      </c>
      <c r="D499" s="4">
        <v>49</v>
      </c>
      <c r="E499" s="4"/>
    </row>
    <row r="500" s="1" customFormat="1" ht="30" customHeight="1" spans="1:5">
      <c r="A500" s="4">
        <v>498</v>
      </c>
      <c r="B500" s="4" t="str">
        <f>"2308131718"</f>
        <v>2308131718</v>
      </c>
      <c r="C500" s="4" t="str">
        <f t="shared" si="7"/>
        <v>2023102</v>
      </c>
      <c r="D500" s="4" t="s">
        <v>6</v>
      </c>
      <c r="E500" s="4"/>
    </row>
    <row r="501" s="1" customFormat="1" ht="30" customHeight="1" spans="1:5">
      <c r="A501" s="4">
        <v>499</v>
      </c>
      <c r="B501" s="4" t="str">
        <f>"2308131719"</f>
        <v>2308131719</v>
      </c>
      <c r="C501" s="4" t="str">
        <f t="shared" si="7"/>
        <v>2023102</v>
      </c>
      <c r="D501" s="4">
        <v>88</v>
      </c>
      <c r="E501" s="4"/>
    </row>
    <row r="502" s="1" customFormat="1" ht="30" customHeight="1" spans="1:5">
      <c r="A502" s="4">
        <v>500</v>
      </c>
      <c r="B502" s="4" t="str">
        <f>"2308131720"</f>
        <v>2308131720</v>
      </c>
      <c r="C502" s="4" t="str">
        <f t="shared" si="7"/>
        <v>2023102</v>
      </c>
      <c r="D502" s="4">
        <v>67</v>
      </c>
      <c r="E502" s="4"/>
    </row>
    <row r="503" s="1" customFormat="1" ht="30" customHeight="1" spans="1:5">
      <c r="A503" s="4">
        <v>501</v>
      </c>
      <c r="B503" s="4" t="str">
        <f>"2308131721"</f>
        <v>2308131721</v>
      </c>
      <c r="C503" s="4" t="str">
        <f t="shared" ref="C503:C566" si="8">"2023102"</f>
        <v>2023102</v>
      </c>
      <c r="D503" s="4">
        <v>72</v>
      </c>
      <c r="E503" s="4"/>
    </row>
    <row r="504" s="1" customFormat="1" ht="30" customHeight="1" spans="1:5">
      <c r="A504" s="4">
        <v>502</v>
      </c>
      <c r="B504" s="4" t="str">
        <f>"2308131722"</f>
        <v>2308131722</v>
      </c>
      <c r="C504" s="4" t="str">
        <f t="shared" si="8"/>
        <v>2023102</v>
      </c>
      <c r="D504" s="4">
        <v>69</v>
      </c>
      <c r="E504" s="4"/>
    </row>
    <row r="505" s="1" customFormat="1" ht="30" customHeight="1" spans="1:5">
      <c r="A505" s="4">
        <v>503</v>
      </c>
      <c r="B505" s="4" t="str">
        <f>"2308131723"</f>
        <v>2308131723</v>
      </c>
      <c r="C505" s="4" t="str">
        <f t="shared" si="8"/>
        <v>2023102</v>
      </c>
      <c r="D505" s="4">
        <v>54</v>
      </c>
      <c r="E505" s="4"/>
    </row>
    <row r="506" s="1" customFormat="1" ht="30" customHeight="1" spans="1:5">
      <c r="A506" s="4">
        <v>504</v>
      </c>
      <c r="B506" s="4" t="str">
        <f>"2308131724"</f>
        <v>2308131724</v>
      </c>
      <c r="C506" s="4" t="str">
        <f t="shared" si="8"/>
        <v>2023102</v>
      </c>
      <c r="D506" s="4">
        <v>64</v>
      </c>
      <c r="E506" s="4"/>
    </row>
    <row r="507" s="1" customFormat="1" ht="30" customHeight="1" spans="1:5">
      <c r="A507" s="4">
        <v>505</v>
      </c>
      <c r="B507" s="4" t="str">
        <f>"2308131725"</f>
        <v>2308131725</v>
      </c>
      <c r="C507" s="4" t="str">
        <f t="shared" si="8"/>
        <v>2023102</v>
      </c>
      <c r="D507" s="4">
        <v>64</v>
      </c>
      <c r="E507" s="4"/>
    </row>
    <row r="508" s="1" customFormat="1" ht="30" customHeight="1" spans="1:5">
      <c r="A508" s="4">
        <v>506</v>
      </c>
      <c r="B508" s="4" t="str">
        <f>"2308131726"</f>
        <v>2308131726</v>
      </c>
      <c r="C508" s="4" t="str">
        <f t="shared" si="8"/>
        <v>2023102</v>
      </c>
      <c r="D508" s="4" t="s">
        <v>6</v>
      </c>
      <c r="E508" s="4"/>
    </row>
    <row r="509" s="1" customFormat="1" ht="30" customHeight="1" spans="1:5">
      <c r="A509" s="4">
        <v>507</v>
      </c>
      <c r="B509" s="4" t="str">
        <f>"2308131727"</f>
        <v>2308131727</v>
      </c>
      <c r="C509" s="4" t="str">
        <f t="shared" si="8"/>
        <v>2023102</v>
      </c>
      <c r="D509" s="4" t="s">
        <v>6</v>
      </c>
      <c r="E509" s="4"/>
    </row>
    <row r="510" s="1" customFormat="1" ht="30" customHeight="1" spans="1:5">
      <c r="A510" s="4">
        <v>508</v>
      </c>
      <c r="B510" s="4" t="str">
        <f>"2308131728"</f>
        <v>2308131728</v>
      </c>
      <c r="C510" s="4" t="str">
        <f t="shared" si="8"/>
        <v>2023102</v>
      </c>
      <c r="D510" s="4">
        <v>74</v>
      </c>
      <c r="E510" s="4"/>
    </row>
    <row r="511" s="1" customFormat="1" ht="30" customHeight="1" spans="1:5">
      <c r="A511" s="4">
        <v>509</v>
      </c>
      <c r="B511" s="4" t="str">
        <f>"2308131729"</f>
        <v>2308131729</v>
      </c>
      <c r="C511" s="4" t="str">
        <f t="shared" si="8"/>
        <v>2023102</v>
      </c>
      <c r="D511" s="4">
        <v>56</v>
      </c>
      <c r="E511" s="4"/>
    </row>
    <row r="512" s="1" customFormat="1" ht="30" customHeight="1" spans="1:5">
      <c r="A512" s="4">
        <v>510</v>
      </c>
      <c r="B512" s="4" t="str">
        <f>"2308131730"</f>
        <v>2308131730</v>
      </c>
      <c r="C512" s="4" t="str">
        <f t="shared" si="8"/>
        <v>2023102</v>
      </c>
      <c r="D512" s="4" t="s">
        <v>6</v>
      </c>
      <c r="E512" s="4"/>
    </row>
    <row r="513" s="1" customFormat="1" ht="30" customHeight="1" spans="1:5">
      <c r="A513" s="4">
        <v>511</v>
      </c>
      <c r="B513" s="4" t="str">
        <f>"2308131801"</f>
        <v>2308131801</v>
      </c>
      <c r="C513" s="4" t="str">
        <f t="shared" si="8"/>
        <v>2023102</v>
      </c>
      <c r="D513" s="4" t="s">
        <v>6</v>
      </c>
      <c r="E513" s="4"/>
    </row>
    <row r="514" s="1" customFormat="1" ht="30" customHeight="1" spans="1:5">
      <c r="A514" s="4">
        <v>512</v>
      </c>
      <c r="B514" s="4" t="str">
        <f>"2308131802"</f>
        <v>2308131802</v>
      </c>
      <c r="C514" s="4" t="str">
        <f t="shared" si="8"/>
        <v>2023102</v>
      </c>
      <c r="D514" s="4">
        <v>55</v>
      </c>
      <c r="E514" s="4"/>
    </row>
    <row r="515" s="1" customFormat="1" ht="30" customHeight="1" spans="1:5">
      <c r="A515" s="4">
        <v>513</v>
      </c>
      <c r="B515" s="4" t="str">
        <f>"2308131803"</f>
        <v>2308131803</v>
      </c>
      <c r="C515" s="4" t="str">
        <f t="shared" si="8"/>
        <v>2023102</v>
      </c>
      <c r="D515" s="4">
        <v>73</v>
      </c>
      <c r="E515" s="4"/>
    </row>
    <row r="516" s="1" customFormat="1" ht="30" customHeight="1" spans="1:5">
      <c r="A516" s="4">
        <v>514</v>
      </c>
      <c r="B516" s="4" t="str">
        <f>"2308131804"</f>
        <v>2308131804</v>
      </c>
      <c r="C516" s="4" t="str">
        <f t="shared" si="8"/>
        <v>2023102</v>
      </c>
      <c r="D516" s="4">
        <v>56</v>
      </c>
      <c r="E516" s="4"/>
    </row>
    <row r="517" s="1" customFormat="1" ht="30" customHeight="1" spans="1:5">
      <c r="A517" s="4">
        <v>515</v>
      </c>
      <c r="B517" s="4" t="str">
        <f>"2308131805"</f>
        <v>2308131805</v>
      </c>
      <c r="C517" s="4" t="str">
        <f t="shared" si="8"/>
        <v>2023102</v>
      </c>
      <c r="D517" s="4" t="s">
        <v>6</v>
      </c>
      <c r="E517" s="4"/>
    </row>
    <row r="518" s="1" customFormat="1" ht="30" customHeight="1" spans="1:5">
      <c r="A518" s="4">
        <v>516</v>
      </c>
      <c r="B518" s="4" t="str">
        <f>"2308131806"</f>
        <v>2308131806</v>
      </c>
      <c r="C518" s="4" t="str">
        <f t="shared" si="8"/>
        <v>2023102</v>
      </c>
      <c r="D518" s="4">
        <v>59</v>
      </c>
      <c r="E518" s="4"/>
    </row>
    <row r="519" s="1" customFormat="1" ht="30" customHeight="1" spans="1:5">
      <c r="A519" s="4">
        <v>517</v>
      </c>
      <c r="B519" s="4" t="str">
        <f>"2308131807"</f>
        <v>2308131807</v>
      </c>
      <c r="C519" s="4" t="str">
        <f t="shared" si="8"/>
        <v>2023102</v>
      </c>
      <c r="D519" s="4">
        <v>59</v>
      </c>
      <c r="E519" s="4"/>
    </row>
    <row r="520" s="1" customFormat="1" ht="30" customHeight="1" spans="1:5">
      <c r="A520" s="4">
        <v>518</v>
      </c>
      <c r="B520" s="4" t="str">
        <f>"2308131808"</f>
        <v>2308131808</v>
      </c>
      <c r="C520" s="4" t="str">
        <f t="shared" si="8"/>
        <v>2023102</v>
      </c>
      <c r="D520" s="4">
        <v>83</v>
      </c>
      <c r="E520" s="4"/>
    </row>
    <row r="521" s="1" customFormat="1" ht="30" customHeight="1" spans="1:5">
      <c r="A521" s="4">
        <v>519</v>
      </c>
      <c r="B521" s="4" t="str">
        <f>"2308131809"</f>
        <v>2308131809</v>
      </c>
      <c r="C521" s="4" t="str">
        <f t="shared" si="8"/>
        <v>2023102</v>
      </c>
      <c r="D521" s="4" t="s">
        <v>6</v>
      </c>
      <c r="E521" s="4"/>
    </row>
    <row r="522" s="1" customFormat="1" ht="30" customHeight="1" spans="1:5">
      <c r="A522" s="4">
        <v>520</v>
      </c>
      <c r="B522" s="4" t="str">
        <f>"2308131810"</f>
        <v>2308131810</v>
      </c>
      <c r="C522" s="4" t="str">
        <f t="shared" si="8"/>
        <v>2023102</v>
      </c>
      <c r="D522" s="4">
        <v>64</v>
      </c>
      <c r="E522" s="4"/>
    </row>
    <row r="523" s="1" customFormat="1" ht="30" customHeight="1" spans="1:5">
      <c r="A523" s="4">
        <v>521</v>
      </c>
      <c r="B523" s="4" t="str">
        <f>"2308131811"</f>
        <v>2308131811</v>
      </c>
      <c r="C523" s="4" t="str">
        <f t="shared" si="8"/>
        <v>2023102</v>
      </c>
      <c r="D523" s="4">
        <v>55</v>
      </c>
      <c r="E523" s="4"/>
    </row>
    <row r="524" s="1" customFormat="1" ht="30" customHeight="1" spans="1:5">
      <c r="A524" s="4">
        <v>522</v>
      </c>
      <c r="B524" s="4" t="str">
        <f>"2308131812"</f>
        <v>2308131812</v>
      </c>
      <c r="C524" s="4" t="str">
        <f t="shared" si="8"/>
        <v>2023102</v>
      </c>
      <c r="D524" s="4" t="s">
        <v>6</v>
      </c>
      <c r="E524" s="4"/>
    </row>
    <row r="525" s="1" customFormat="1" ht="30" customHeight="1" spans="1:5">
      <c r="A525" s="4">
        <v>523</v>
      </c>
      <c r="B525" s="4" t="str">
        <f>"2308131813"</f>
        <v>2308131813</v>
      </c>
      <c r="C525" s="4" t="str">
        <f t="shared" si="8"/>
        <v>2023102</v>
      </c>
      <c r="D525" s="4">
        <v>53</v>
      </c>
      <c r="E525" s="4"/>
    </row>
    <row r="526" s="1" customFormat="1" ht="30" customHeight="1" spans="1:5">
      <c r="A526" s="4">
        <v>524</v>
      </c>
      <c r="B526" s="4" t="str">
        <f>"2308131814"</f>
        <v>2308131814</v>
      </c>
      <c r="C526" s="4" t="str">
        <f t="shared" si="8"/>
        <v>2023102</v>
      </c>
      <c r="D526" s="4" t="s">
        <v>6</v>
      </c>
      <c r="E526" s="4"/>
    </row>
    <row r="527" s="1" customFormat="1" ht="30" customHeight="1" spans="1:5">
      <c r="A527" s="4">
        <v>525</v>
      </c>
      <c r="B527" s="4" t="str">
        <f>"2308131815"</f>
        <v>2308131815</v>
      </c>
      <c r="C527" s="4" t="str">
        <f t="shared" si="8"/>
        <v>2023102</v>
      </c>
      <c r="D527" s="4">
        <v>63</v>
      </c>
      <c r="E527" s="4"/>
    </row>
    <row r="528" s="1" customFormat="1" ht="30" customHeight="1" spans="1:5">
      <c r="A528" s="4">
        <v>526</v>
      </c>
      <c r="B528" s="4" t="str">
        <f>"2308131816"</f>
        <v>2308131816</v>
      </c>
      <c r="C528" s="4" t="str">
        <f t="shared" si="8"/>
        <v>2023102</v>
      </c>
      <c r="D528" s="4">
        <v>54</v>
      </c>
      <c r="E528" s="4"/>
    </row>
    <row r="529" s="1" customFormat="1" ht="30" customHeight="1" spans="1:5">
      <c r="A529" s="4">
        <v>527</v>
      </c>
      <c r="B529" s="4" t="str">
        <f>"2308131817"</f>
        <v>2308131817</v>
      </c>
      <c r="C529" s="4" t="str">
        <f t="shared" si="8"/>
        <v>2023102</v>
      </c>
      <c r="D529" s="4" t="s">
        <v>6</v>
      </c>
      <c r="E529" s="4"/>
    </row>
    <row r="530" s="1" customFormat="1" ht="30" customHeight="1" spans="1:5">
      <c r="A530" s="4">
        <v>528</v>
      </c>
      <c r="B530" s="4" t="str">
        <f>"2308131818"</f>
        <v>2308131818</v>
      </c>
      <c r="C530" s="4" t="str">
        <f t="shared" si="8"/>
        <v>2023102</v>
      </c>
      <c r="D530" s="4">
        <v>64</v>
      </c>
      <c r="E530" s="4"/>
    </row>
    <row r="531" s="1" customFormat="1" ht="30" customHeight="1" spans="1:5">
      <c r="A531" s="4">
        <v>529</v>
      </c>
      <c r="B531" s="4" t="str">
        <f>"2308131819"</f>
        <v>2308131819</v>
      </c>
      <c r="C531" s="4" t="str">
        <f t="shared" si="8"/>
        <v>2023102</v>
      </c>
      <c r="D531" s="4">
        <v>67</v>
      </c>
      <c r="E531" s="4"/>
    </row>
    <row r="532" s="1" customFormat="1" ht="30" customHeight="1" spans="1:5">
      <c r="A532" s="4">
        <v>530</v>
      </c>
      <c r="B532" s="4" t="str">
        <f>"2308131820"</f>
        <v>2308131820</v>
      </c>
      <c r="C532" s="4" t="str">
        <f t="shared" si="8"/>
        <v>2023102</v>
      </c>
      <c r="D532" s="4">
        <v>56</v>
      </c>
      <c r="E532" s="4"/>
    </row>
    <row r="533" s="1" customFormat="1" ht="30" customHeight="1" spans="1:5">
      <c r="A533" s="4">
        <v>531</v>
      </c>
      <c r="B533" s="4" t="str">
        <f>"2308131821"</f>
        <v>2308131821</v>
      </c>
      <c r="C533" s="4" t="str">
        <f t="shared" si="8"/>
        <v>2023102</v>
      </c>
      <c r="D533" s="4">
        <v>68</v>
      </c>
      <c r="E533" s="4"/>
    </row>
    <row r="534" s="1" customFormat="1" ht="30" customHeight="1" spans="1:5">
      <c r="A534" s="4">
        <v>532</v>
      </c>
      <c r="B534" s="4" t="str">
        <f>"2308131822"</f>
        <v>2308131822</v>
      </c>
      <c r="C534" s="4" t="str">
        <f t="shared" si="8"/>
        <v>2023102</v>
      </c>
      <c r="D534" s="4">
        <v>61</v>
      </c>
      <c r="E534" s="4"/>
    </row>
    <row r="535" s="1" customFormat="1" ht="30" customHeight="1" spans="1:5">
      <c r="A535" s="4">
        <v>533</v>
      </c>
      <c r="B535" s="4" t="str">
        <f>"2308131823"</f>
        <v>2308131823</v>
      </c>
      <c r="C535" s="4" t="str">
        <f t="shared" si="8"/>
        <v>2023102</v>
      </c>
      <c r="D535" s="4">
        <v>45</v>
      </c>
      <c r="E535" s="4"/>
    </row>
    <row r="536" s="1" customFormat="1" ht="30" customHeight="1" spans="1:5">
      <c r="A536" s="4">
        <v>534</v>
      </c>
      <c r="B536" s="4" t="str">
        <f>"2308131824"</f>
        <v>2308131824</v>
      </c>
      <c r="C536" s="4" t="str">
        <f t="shared" si="8"/>
        <v>2023102</v>
      </c>
      <c r="D536" s="4">
        <v>83</v>
      </c>
      <c r="E536" s="4"/>
    </row>
    <row r="537" s="1" customFormat="1" ht="30" customHeight="1" spans="1:5">
      <c r="A537" s="4">
        <v>535</v>
      </c>
      <c r="B537" s="4" t="str">
        <f>"2308131825"</f>
        <v>2308131825</v>
      </c>
      <c r="C537" s="4" t="str">
        <f t="shared" si="8"/>
        <v>2023102</v>
      </c>
      <c r="D537" s="4">
        <v>63</v>
      </c>
      <c r="E537" s="4"/>
    </row>
    <row r="538" s="1" customFormat="1" ht="30" customHeight="1" spans="1:5">
      <c r="A538" s="4">
        <v>536</v>
      </c>
      <c r="B538" s="4" t="str">
        <f>"2308131826"</f>
        <v>2308131826</v>
      </c>
      <c r="C538" s="4" t="str">
        <f t="shared" si="8"/>
        <v>2023102</v>
      </c>
      <c r="D538" s="4" t="s">
        <v>6</v>
      </c>
      <c r="E538" s="4"/>
    </row>
    <row r="539" s="1" customFormat="1" ht="30" customHeight="1" spans="1:5">
      <c r="A539" s="4">
        <v>537</v>
      </c>
      <c r="B539" s="4" t="str">
        <f>"2308131827"</f>
        <v>2308131827</v>
      </c>
      <c r="C539" s="4" t="str">
        <f t="shared" si="8"/>
        <v>2023102</v>
      </c>
      <c r="D539" s="4" t="s">
        <v>6</v>
      </c>
      <c r="E539" s="4"/>
    </row>
    <row r="540" s="1" customFormat="1" ht="30" customHeight="1" spans="1:5">
      <c r="A540" s="4">
        <v>538</v>
      </c>
      <c r="B540" s="4" t="str">
        <f>"2308131828"</f>
        <v>2308131828</v>
      </c>
      <c r="C540" s="4" t="str">
        <f t="shared" si="8"/>
        <v>2023102</v>
      </c>
      <c r="D540" s="4">
        <v>68</v>
      </c>
      <c r="E540" s="4"/>
    </row>
    <row r="541" s="1" customFormat="1" ht="30" customHeight="1" spans="1:5">
      <c r="A541" s="4">
        <v>539</v>
      </c>
      <c r="B541" s="4" t="str">
        <f>"2308131829"</f>
        <v>2308131829</v>
      </c>
      <c r="C541" s="4" t="str">
        <f t="shared" si="8"/>
        <v>2023102</v>
      </c>
      <c r="D541" s="4">
        <v>67</v>
      </c>
      <c r="E541" s="4"/>
    </row>
    <row r="542" s="1" customFormat="1" ht="30" customHeight="1" spans="1:5">
      <c r="A542" s="4">
        <v>540</v>
      </c>
      <c r="B542" s="4" t="str">
        <f>"2308131830"</f>
        <v>2308131830</v>
      </c>
      <c r="C542" s="4" t="str">
        <f t="shared" si="8"/>
        <v>2023102</v>
      </c>
      <c r="D542" s="4">
        <v>62</v>
      </c>
      <c r="E542" s="4"/>
    </row>
    <row r="543" s="1" customFormat="1" ht="30" customHeight="1" spans="1:5">
      <c r="A543" s="4">
        <v>541</v>
      </c>
      <c r="B543" s="4" t="str">
        <f>"2308131901"</f>
        <v>2308131901</v>
      </c>
      <c r="C543" s="4" t="str">
        <f t="shared" si="8"/>
        <v>2023102</v>
      </c>
      <c r="D543" s="4">
        <v>56</v>
      </c>
      <c r="E543" s="4"/>
    </row>
    <row r="544" s="1" customFormat="1" ht="30" customHeight="1" spans="1:5">
      <c r="A544" s="4">
        <v>542</v>
      </c>
      <c r="B544" s="4" t="str">
        <f>"2308131902"</f>
        <v>2308131902</v>
      </c>
      <c r="C544" s="4" t="str">
        <f t="shared" si="8"/>
        <v>2023102</v>
      </c>
      <c r="D544" s="4" t="s">
        <v>6</v>
      </c>
      <c r="E544" s="4"/>
    </row>
    <row r="545" s="1" customFormat="1" ht="30" customHeight="1" spans="1:5">
      <c r="A545" s="4">
        <v>543</v>
      </c>
      <c r="B545" s="4" t="str">
        <f>"2308131903"</f>
        <v>2308131903</v>
      </c>
      <c r="C545" s="4" t="str">
        <f t="shared" si="8"/>
        <v>2023102</v>
      </c>
      <c r="D545" s="4">
        <v>55</v>
      </c>
      <c r="E545" s="4"/>
    </row>
    <row r="546" s="1" customFormat="1" ht="30" customHeight="1" spans="1:5">
      <c r="A546" s="4">
        <v>544</v>
      </c>
      <c r="B546" s="4" t="str">
        <f>"2308131904"</f>
        <v>2308131904</v>
      </c>
      <c r="C546" s="4" t="str">
        <f t="shared" si="8"/>
        <v>2023102</v>
      </c>
      <c r="D546" s="4">
        <v>63</v>
      </c>
      <c r="E546" s="4"/>
    </row>
    <row r="547" s="1" customFormat="1" ht="30" customHeight="1" spans="1:5">
      <c r="A547" s="4">
        <v>545</v>
      </c>
      <c r="B547" s="4" t="str">
        <f>"2308131905"</f>
        <v>2308131905</v>
      </c>
      <c r="C547" s="4" t="str">
        <f t="shared" si="8"/>
        <v>2023102</v>
      </c>
      <c r="D547" s="4">
        <v>76</v>
      </c>
      <c r="E547" s="4"/>
    </row>
    <row r="548" s="1" customFormat="1" ht="30" customHeight="1" spans="1:5">
      <c r="A548" s="4">
        <v>546</v>
      </c>
      <c r="B548" s="4" t="str">
        <f>"2308131906"</f>
        <v>2308131906</v>
      </c>
      <c r="C548" s="4" t="str">
        <f t="shared" si="8"/>
        <v>2023102</v>
      </c>
      <c r="D548" s="4" t="s">
        <v>6</v>
      </c>
      <c r="E548" s="4"/>
    </row>
    <row r="549" s="1" customFormat="1" ht="30" customHeight="1" spans="1:5">
      <c r="A549" s="4">
        <v>547</v>
      </c>
      <c r="B549" s="4" t="str">
        <f>"2308131907"</f>
        <v>2308131907</v>
      </c>
      <c r="C549" s="4" t="str">
        <f t="shared" si="8"/>
        <v>2023102</v>
      </c>
      <c r="D549" s="4">
        <v>59</v>
      </c>
      <c r="E549" s="4"/>
    </row>
    <row r="550" s="1" customFormat="1" ht="30" customHeight="1" spans="1:5">
      <c r="A550" s="4">
        <v>548</v>
      </c>
      <c r="B550" s="4" t="str">
        <f>"2308131908"</f>
        <v>2308131908</v>
      </c>
      <c r="C550" s="4" t="str">
        <f t="shared" si="8"/>
        <v>2023102</v>
      </c>
      <c r="D550" s="4">
        <v>74</v>
      </c>
      <c r="E550" s="4"/>
    </row>
    <row r="551" s="1" customFormat="1" ht="30" customHeight="1" spans="1:5">
      <c r="A551" s="4">
        <v>549</v>
      </c>
      <c r="B551" s="4" t="str">
        <f>"2308131909"</f>
        <v>2308131909</v>
      </c>
      <c r="C551" s="4" t="str">
        <f t="shared" si="8"/>
        <v>2023102</v>
      </c>
      <c r="D551" s="4">
        <v>64</v>
      </c>
      <c r="E551" s="4"/>
    </row>
    <row r="552" s="1" customFormat="1" ht="30" customHeight="1" spans="1:5">
      <c r="A552" s="4">
        <v>550</v>
      </c>
      <c r="B552" s="4" t="str">
        <f>"2308131910"</f>
        <v>2308131910</v>
      </c>
      <c r="C552" s="4" t="str">
        <f t="shared" si="8"/>
        <v>2023102</v>
      </c>
      <c r="D552" s="4">
        <v>79</v>
      </c>
      <c r="E552" s="4"/>
    </row>
    <row r="553" s="1" customFormat="1" ht="30" customHeight="1" spans="1:5">
      <c r="A553" s="4">
        <v>551</v>
      </c>
      <c r="B553" s="4" t="str">
        <f>"2308131911"</f>
        <v>2308131911</v>
      </c>
      <c r="C553" s="4" t="str">
        <f t="shared" si="8"/>
        <v>2023102</v>
      </c>
      <c r="D553" s="4">
        <v>57</v>
      </c>
      <c r="E553" s="4"/>
    </row>
    <row r="554" s="1" customFormat="1" ht="30" customHeight="1" spans="1:5">
      <c r="A554" s="4">
        <v>552</v>
      </c>
      <c r="B554" s="4" t="str">
        <f>"2308131912"</f>
        <v>2308131912</v>
      </c>
      <c r="C554" s="4" t="str">
        <f t="shared" si="8"/>
        <v>2023102</v>
      </c>
      <c r="D554" s="4">
        <v>50</v>
      </c>
      <c r="E554" s="4"/>
    </row>
    <row r="555" s="1" customFormat="1" ht="30" customHeight="1" spans="1:5">
      <c r="A555" s="4">
        <v>553</v>
      </c>
      <c r="B555" s="4" t="str">
        <f>"2308131913"</f>
        <v>2308131913</v>
      </c>
      <c r="C555" s="4" t="str">
        <f t="shared" si="8"/>
        <v>2023102</v>
      </c>
      <c r="D555" s="4">
        <v>62</v>
      </c>
      <c r="E555" s="4"/>
    </row>
    <row r="556" s="1" customFormat="1" ht="30" customHeight="1" spans="1:5">
      <c r="A556" s="4">
        <v>554</v>
      </c>
      <c r="B556" s="4" t="str">
        <f>"2308131914"</f>
        <v>2308131914</v>
      </c>
      <c r="C556" s="4" t="str">
        <f t="shared" si="8"/>
        <v>2023102</v>
      </c>
      <c r="D556" s="4">
        <v>67</v>
      </c>
      <c r="E556" s="4"/>
    </row>
    <row r="557" s="1" customFormat="1" ht="30" customHeight="1" spans="1:5">
      <c r="A557" s="4">
        <v>555</v>
      </c>
      <c r="B557" s="4" t="str">
        <f>"2308131915"</f>
        <v>2308131915</v>
      </c>
      <c r="C557" s="4" t="str">
        <f t="shared" si="8"/>
        <v>2023102</v>
      </c>
      <c r="D557" s="4">
        <v>63</v>
      </c>
      <c r="E557" s="4"/>
    </row>
    <row r="558" s="1" customFormat="1" ht="30" customHeight="1" spans="1:5">
      <c r="A558" s="4">
        <v>556</v>
      </c>
      <c r="B558" s="4" t="str">
        <f>"2308131916"</f>
        <v>2308131916</v>
      </c>
      <c r="C558" s="4" t="str">
        <f t="shared" si="8"/>
        <v>2023102</v>
      </c>
      <c r="D558" s="4">
        <v>77</v>
      </c>
      <c r="E558" s="4"/>
    </row>
    <row r="559" s="1" customFormat="1" ht="30" customHeight="1" spans="1:5">
      <c r="A559" s="4">
        <v>557</v>
      </c>
      <c r="B559" s="4" t="str">
        <f>"2308131917"</f>
        <v>2308131917</v>
      </c>
      <c r="C559" s="4" t="str">
        <f t="shared" si="8"/>
        <v>2023102</v>
      </c>
      <c r="D559" s="4">
        <v>66</v>
      </c>
      <c r="E559" s="4"/>
    </row>
    <row r="560" s="1" customFormat="1" ht="30" customHeight="1" spans="1:5">
      <c r="A560" s="4">
        <v>558</v>
      </c>
      <c r="B560" s="4" t="str">
        <f>"2308131918"</f>
        <v>2308131918</v>
      </c>
      <c r="C560" s="4" t="str">
        <f t="shared" si="8"/>
        <v>2023102</v>
      </c>
      <c r="D560" s="4">
        <v>68</v>
      </c>
      <c r="E560" s="4"/>
    </row>
    <row r="561" s="1" customFormat="1" ht="30" customHeight="1" spans="1:5">
      <c r="A561" s="4">
        <v>559</v>
      </c>
      <c r="B561" s="4" t="str">
        <f>"2308131919"</f>
        <v>2308131919</v>
      </c>
      <c r="C561" s="4" t="str">
        <f t="shared" si="8"/>
        <v>2023102</v>
      </c>
      <c r="D561" s="4">
        <v>73</v>
      </c>
      <c r="E561" s="4"/>
    </row>
    <row r="562" s="1" customFormat="1" ht="30" customHeight="1" spans="1:5">
      <c r="A562" s="4">
        <v>560</v>
      </c>
      <c r="B562" s="4" t="str">
        <f>"2308131920"</f>
        <v>2308131920</v>
      </c>
      <c r="C562" s="4" t="str">
        <f t="shared" si="8"/>
        <v>2023102</v>
      </c>
      <c r="D562" s="4">
        <v>61</v>
      </c>
      <c r="E562" s="4"/>
    </row>
    <row r="563" s="1" customFormat="1" ht="30" customHeight="1" spans="1:5">
      <c r="A563" s="4">
        <v>561</v>
      </c>
      <c r="B563" s="4" t="str">
        <f>"2308131921"</f>
        <v>2308131921</v>
      </c>
      <c r="C563" s="4" t="str">
        <f t="shared" si="8"/>
        <v>2023102</v>
      </c>
      <c r="D563" s="4">
        <v>55</v>
      </c>
      <c r="E563" s="4"/>
    </row>
    <row r="564" s="1" customFormat="1" ht="30" customHeight="1" spans="1:5">
      <c r="A564" s="4">
        <v>562</v>
      </c>
      <c r="B564" s="4" t="str">
        <f>"2308131922"</f>
        <v>2308131922</v>
      </c>
      <c r="C564" s="4" t="str">
        <f t="shared" si="8"/>
        <v>2023102</v>
      </c>
      <c r="D564" s="4">
        <v>66</v>
      </c>
      <c r="E564" s="4"/>
    </row>
    <row r="565" s="1" customFormat="1" ht="30" customHeight="1" spans="1:5">
      <c r="A565" s="4">
        <v>563</v>
      </c>
      <c r="B565" s="4" t="str">
        <f>"2308131923"</f>
        <v>2308131923</v>
      </c>
      <c r="C565" s="4" t="str">
        <f t="shared" si="8"/>
        <v>2023102</v>
      </c>
      <c r="D565" s="4" t="s">
        <v>6</v>
      </c>
      <c r="E565" s="4"/>
    </row>
    <row r="566" s="1" customFormat="1" ht="30" customHeight="1" spans="1:5">
      <c r="A566" s="4">
        <v>564</v>
      </c>
      <c r="B566" s="4" t="str">
        <f>"2308131924"</f>
        <v>2308131924</v>
      </c>
      <c r="C566" s="4" t="str">
        <f t="shared" si="8"/>
        <v>2023102</v>
      </c>
      <c r="D566" s="4">
        <v>77</v>
      </c>
      <c r="E566" s="4"/>
    </row>
    <row r="567" s="1" customFormat="1" ht="30" customHeight="1" spans="1:5">
      <c r="A567" s="4">
        <v>565</v>
      </c>
      <c r="B567" s="4" t="str">
        <f>"2308131925"</f>
        <v>2308131925</v>
      </c>
      <c r="C567" s="4" t="str">
        <f t="shared" ref="C567:C630" si="9">"2023102"</f>
        <v>2023102</v>
      </c>
      <c r="D567" s="4">
        <v>61</v>
      </c>
      <c r="E567" s="4"/>
    </row>
    <row r="568" s="1" customFormat="1" ht="30" customHeight="1" spans="1:5">
      <c r="A568" s="4">
        <v>566</v>
      </c>
      <c r="B568" s="4" t="str">
        <f>"2308131926"</f>
        <v>2308131926</v>
      </c>
      <c r="C568" s="4" t="str">
        <f t="shared" si="9"/>
        <v>2023102</v>
      </c>
      <c r="D568" s="4">
        <v>71</v>
      </c>
      <c r="E568" s="4"/>
    </row>
    <row r="569" s="1" customFormat="1" ht="30" customHeight="1" spans="1:5">
      <c r="A569" s="4">
        <v>567</v>
      </c>
      <c r="B569" s="4" t="str">
        <f>"2308131927"</f>
        <v>2308131927</v>
      </c>
      <c r="C569" s="4" t="str">
        <f t="shared" si="9"/>
        <v>2023102</v>
      </c>
      <c r="D569" s="4">
        <v>56</v>
      </c>
      <c r="E569" s="4"/>
    </row>
    <row r="570" s="1" customFormat="1" ht="30" customHeight="1" spans="1:5">
      <c r="A570" s="4">
        <v>568</v>
      </c>
      <c r="B570" s="4" t="str">
        <f>"2308131928"</f>
        <v>2308131928</v>
      </c>
      <c r="C570" s="4" t="str">
        <f t="shared" si="9"/>
        <v>2023102</v>
      </c>
      <c r="D570" s="4">
        <v>69</v>
      </c>
      <c r="E570" s="4"/>
    </row>
    <row r="571" s="1" customFormat="1" ht="30" customHeight="1" spans="1:5">
      <c r="A571" s="4">
        <v>569</v>
      </c>
      <c r="B571" s="4" t="str">
        <f>"2308131929"</f>
        <v>2308131929</v>
      </c>
      <c r="C571" s="4" t="str">
        <f t="shared" si="9"/>
        <v>2023102</v>
      </c>
      <c r="D571" s="4">
        <v>64</v>
      </c>
      <c r="E571" s="4"/>
    </row>
    <row r="572" s="1" customFormat="1" ht="30" customHeight="1" spans="1:5">
      <c r="A572" s="4">
        <v>570</v>
      </c>
      <c r="B572" s="4" t="str">
        <f>"2308131930"</f>
        <v>2308131930</v>
      </c>
      <c r="C572" s="4" t="str">
        <f t="shared" si="9"/>
        <v>2023102</v>
      </c>
      <c r="D572" s="4">
        <v>68</v>
      </c>
      <c r="E572" s="4"/>
    </row>
    <row r="573" s="1" customFormat="1" ht="30" customHeight="1" spans="1:5">
      <c r="A573" s="4">
        <v>571</v>
      </c>
      <c r="B573" s="4" t="str">
        <f>"2308132001"</f>
        <v>2308132001</v>
      </c>
      <c r="C573" s="4" t="str">
        <f t="shared" si="9"/>
        <v>2023102</v>
      </c>
      <c r="D573" s="4">
        <v>65</v>
      </c>
      <c r="E573" s="4"/>
    </row>
    <row r="574" s="1" customFormat="1" ht="30" customHeight="1" spans="1:5">
      <c r="A574" s="4">
        <v>572</v>
      </c>
      <c r="B574" s="4" t="str">
        <f>"2308132002"</f>
        <v>2308132002</v>
      </c>
      <c r="C574" s="4" t="str">
        <f t="shared" si="9"/>
        <v>2023102</v>
      </c>
      <c r="D574" s="4" t="s">
        <v>6</v>
      </c>
      <c r="E574" s="4"/>
    </row>
    <row r="575" s="1" customFormat="1" ht="30" customHeight="1" spans="1:5">
      <c r="A575" s="4">
        <v>573</v>
      </c>
      <c r="B575" s="4" t="str">
        <f>"2308132003"</f>
        <v>2308132003</v>
      </c>
      <c r="C575" s="4" t="str">
        <f t="shared" si="9"/>
        <v>2023102</v>
      </c>
      <c r="D575" s="4" t="s">
        <v>6</v>
      </c>
      <c r="E575" s="4"/>
    </row>
    <row r="576" s="1" customFormat="1" ht="30" customHeight="1" spans="1:5">
      <c r="A576" s="4">
        <v>574</v>
      </c>
      <c r="B576" s="4" t="str">
        <f>"2308132004"</f>
        <v>2308132004</v>
      </c>
      <c r="C576" s="4" t="str">
        <f t="shared" si="9"/>
        <v>2023102</v>
      </c>
      <c r="D576" s="4">
        <v>69</v>
      </c>
      <c r="E576" s="4"/>
    </row>
    <row r="577" s="1" customFormat="1" ht="30" customHeight="1" spans="1:5">
      <c r="A577" s="4">
        <v>575</v>
      </c>
      <c r="B577" s="4" t="str">
        <f>"2308132005"</f>
        <v>2308132005</v>
      </c>
      <c r="C577" s="4" t="str">
        <f t="shared" si="9"/>
        <v>2023102</v>
      </c>
      <c r="D577" s="4" t="s">
        <v>6</v>
      </c>
      <c r="E577" s="4"/>
    </row>
    <row r="578" s="1" customFormat="1" ht="30" customHeight="1" spans="1:5">
      <c r="A578" s="4">
        <v>576</v>
      </c>
      <c r="B578" s="4" t="str">
        <f>"2308132006"</f>
        <v>2308132006</v>
      </c>
      <c r="C578" s="4" t="str">
        <f t="shared" si="9"/>
        <v>2023102</v>
      </c>
      <c r="D578" s="4" t="s">
        <v>6</v>
      </c>
      <c r="E578" s="4"/>
    </row>
    <row r="579" s="1" customFormat="1" ht="30" customHeight="1" spans="1:5">
      <c r="A579" s="4">
        <v>577</v>
      </c>
      <c r="B579" s="4" t="str">
        <f>"2308132007"</f>
        <v>2308132007</v>
      </c>
      <c r="C579" s="4" t="str">
        <f t="shared" si="9"/>
        <v>2023102</v>
      </c>
      <c r="D579" s="4">
        <v>54</v>
      </c>
      <c r="E579" s="4"/>
    </row>
    <row r="580" s="1" customFormat="1" ht="30" customHeight="1" spans="1:5">
      <c r="A580" s="4">
        <v>578</v>
      </c>
      <c r="B580" s="4" t="str">
        <f>"2308132008"</f>
        <v>2308132008</v>
      </c>
      <c r="C580" s="4" t="str">
        <f t="shared" si="9"/>
        <v>2023102</v>
      </c>
      <c r="D580" s="4">
        <v>68</v>
      </c>
      <c r="E580" s="4"/>
    </row>
    <row r="581" s="1" customFormat="1" ht="30" customHeight="1" spans="1:5">
      <c r="A581" s="4">
        <v>579</v>
      </c>
      <c r="B581" s="4" t="str">
        <f>"2308132009"</f>
        <v>2308132009</v>
      </c>
      <c r="C581" s="4" t="str">
        <f t="shared" si="9"/>
        <v>2023102</v>
      </c>
      <c r="D581" s="4">
        <v>47</v>
      </c>
      <c r="E581" s="4"/>
    </row>
    <row r="582" s="1" customFormat="1" ht="30" customHeight="1" spans="1:5">
      <c r="A582" s="4">
        <v>580</v>
      </c>
      <c r="B582" s="4" t="str">
        <f>"2308132010"</f>
        <v>2308132010</v>
      </c>
      <c r="C582" s="4" t="str">
        <f t="shared" si="9"/>
        <v>2023102</v>
      </c>
      <c r="D582" s="4">
        <v>70</v>
      </c>
      <c r="E582" s="4"/>
    </row>
    <row r="583" s="1" customFormat="1" ht="30" customHeight="1" spans="1:5">
      <c r="A583" s="4">
        <v>581</v>
      </c>
      <c r="B583" s="4" t="str">
        <f>"2308132011"</f>
        <v>2308132011</v>
      </c>
      <c r="C583" s="4" t="str">
        <f t="shared" si="9"/>
        <v>2023102</v>
      </c>
      <c r="D583" s="4" t="s">
        <v>6</v>
      </c>
      <c r="E583" s="4"/>
    </row>
    <row r="584" s="1" customFormat="1" ht="30" customHeight="1" spans="1:5">
      <c r="A584" s="4">
        <v>582</v>
      </c>
      <c r="B584" s="4" t="str">
        <f>"2308132012"</f>
        <v>2308132012</v>
      </c>
      <c r="C584" s="4" t="str">
        <f t="shared" si="9"/>
        <v>2023102</v>
      </c>
      <c r="D584" s="4" t="s">
        <v>6</v>
      </c>
      <c r="E584" s="4"/>
    </row>
    <row r="585" s="1" customFormat="1" ht="30" customHeight="1" spans="1:5">
      <c r="A585" s="4">
        <v>583</v>
      </c>
      <c r="B585" s="4" t="str">
        <f>"2308132013"</f>
        <v>2308132013</v>
      </c>
      <c r="C585" s="4" t="str">
        <f t="shared" si="9"/>
        <v>2023102</v>
      </c>
      <c r="D585" s="4">
        <v>75</v>
      </c>
      <c r="E585" s="4"/>
    </row>
    <row r="586" s="1" customFormat="1" ht="30" customHeight="1" spans="1:5">
      <c r="A586" s="4">
        <v>584</v>
      </c>
      <c r="B586" s="4" t="str">
        <f>"2308132014"</f>
        <v>2308132014</v>
      </c>
      <c r="C586" s="4" t="str">
        <f t="shared" si="9"/>
        <v>2023102</v>
      </c>
      <c r="D586" s="4">
        <v>64</v>
      </c>
      <c r="E586" s="4"/>
    </row>
    <row r="587" s="1" customFormat="1" ht="30" customHeight="1" spans="1:5">
      <c r="A587" s="4">
        <v>585</v>
      </c>
      <c r="B587" s="4" t="str">
        <f>"2308132015"</f>
        <v>2308132015</v>
      </c>
      <c r="C587" s="4" t="str">
        <f t="shared" si="9"/>
        <v>2023102</v>
      </c>
      <c r="D587" s="4" t="s">
        <v>6</v>
      </c>
      <c r="E587" s="4"/>
    </row>
    <row r="588" s="1" customFormat="1" ht="30" customHeight="1" spans="1:5">
      <c r="A588" s="4">
        <v>586</v>
      </c>
      <c r="B588" s="4" t="str">
        <f>"2308132016"</f>
        <v>2308132016</v>
      </c>
      <c r="C588" s="4" t="str">
        <f t="shared" si="9"/>
        <v>2023102</v>
      </c>
      <c r="D588" s="4">
        <v>56</v>
      </c>
      <c r="E588" s="4"/>
    </row>
    <row r="589" s="1" customFormat="1" ht="30" customHeight="1" spans="1:5">
      <c r="A589" s="4">
        <v>587</v>
      </c>
      <c r="B589" s="4" t="str">
        <f>"2308132017"</f>
        <v>2308132017</v>
      </c>
      <c r="C589" s="4" t="str">
        <f t="shared" si="9"/>
        <v>2023102</v>
      </c>
      <c r="D589" s="4">
        <v>70</v>
      </c>
      <c r="E589" s="4"/>
    </row>
    <row r="590" s="1" customFormat="1" ht="30" customHeight="1" spans="1:5">
      <c r="A590" s="4">
        <v>588</v>
      </c>
      <c r="B590" s="4" t="str">
        <f>"2308132018"</f>
        <v>2308132018</v>
      </c>
      <c r="C590" s="4" t="str">
        <f t="shared" si="9"/>
        <v>2023102</v>
      </c>
      <c r="D590" s="4" t="s">
        <v>6</v>
      </c>
      <c r="E590" s="4"/>
    </row>
    <row r="591" s="1" customFormat="1" ht="30" customHeight="1" spans="1:5">
      <c r="A591" s="4">
        <v>589</v>
      </c>
      <c r="B591" s="4" t="str">
        <f>"2308132019"</f>
        <v>2308132019</v>
      </c>
      <c r="C591" s="4" t="str">
        <f t="shared" si="9"/>
        <v>2023102</v>
      </c>
      <c r="D591" s="4">
        <v>72</v>
      </c>
      <c r="E591" s="4"/>
    </row>
    <row r="592" s="1" customFormat="1" ht="30" customHeight="1" spans="1:5">
      <c r="A592" s="4">
        <v>590</v>
      </c>
      <c r="B592" s="4" t="str">
        <f>"2308132020"</f>
        <v>2308132020</v>
      </c>
      <c r="C592" s="4" t="str">
        <f t="shared" si="9"/>
        <v>2023102</v>
      </c>
      <c r="D592" s="4">
        <v>68</v>
      </c>
      <c r="E592" s="4"/>
    </row>
    <row r="593" s="1" customFormat="1" ht="30" customHeight="1" spans="1:5">
      <c r="A593" s="4">
        <v>591</v>
      </c>
      <c r="B593" s="4" t="str">
        <f>"2308132021"</f>
        <v>2308132021</v>
      </c>
      <c r="C593" s="4" t="str">
        <f t="shared" si="9"/>
        <v>2023102</v>
      </c>
      <c r="D593" s="4" t="s">
        <v>6</v>
      </c>
      <c r="E593" s="4"/>
    </row>
    <row r="594" s="1" customFormat="1" ht="30" customHeight="1" spans="1:5">
      <c r="A594" s="4">
        <v>592</v>
      </c>
      <c r="B594" s="4" t="str">
        <f>"2308132022"</f>
        <v>2308132022</v>
      </c>
      <c r="C594" s="4" t="str">
        <f t="shared" si="9"/>
        <v>2023102</v>
      </c>
      <c r="D594" s="4" t="s">
        <v>6</v>
      </c>
      <c r="E594" s="4"/>
    </row>
    <row r="595" s="1" customFormat="1" ht="30" customHeight="1" spans="1:5">
      <c r="A595" s="4">
        <v>593</v>
      </c>
      <c r="B595" s="4" t="str">
        <f>"2308132023"</f>
        <v>2308132023</v>
      </c>
      <c r="C595" s="4" t="str">
        <f t="shared" si="9"/>
        <v>2023102</v>
      </c>
      <c r="D595" s="4" t="s">
        <v>6</v>
      </c>
      <c r="E595" s="4"/>
    </row>
    <row r="596" s="1" customFormat="1" ht="30" customHeight="1" spans="1:5">
      <c r="A596" s="4">
        <v>594</v>
      </c>
      <c r="B596" s="4" t="str">
        <f>"2308132024"</f>
        <v>2308132024</v>
      </c>
      <c r="C596" s="4" t="str">
        <f t="shared" si="9"/>
        <v>2023102</v>
      </c>
      <c r="D596" s="4" t="s">
        <v>6</v>
      </c>
      <c r="E596" s="4"/>
    </row>
    <row r="597" s="1" customFormat="1" ht="30" customHeight="1" spans="1:5">
      <c r="A597" s="4">
        <v>595</v>
      </c>
      <c r="B597" s="4" t="str">
        <f>"2308132025"</f>
        <v>2308132025</v>
      </c>
      <c r="C597" s="4" t="str">
        <f t="shared" si="9"/>
        <v>2023102</v>
      </c>
      <c r="D597" s="4">
        <v>58</v>
      </c>
      <c r="E597" s="4"/>
    </row>
    <row r="598" s="1" customFormat="1" ht="30" customHeight="1" spans="1:5">
      <c r="A598" s="4">
        <v>596</v>
      </c>
      <c r="B598" s="4" t="str">
        <f>"2308132026"</f>
        <v>2308132026</v>
      </c>
      <c r="C598" s="4" t="str">
        <f t="shared" si="9"/>
        <v>2023102</v>
      </c>
      <c r="D598" s="4">
        <v>64</v>
      </c>
      <c r="E598" s="4"/>
    </row>
    <row r="599" s="1" customFormat="1" ht="30" customHeight="1" spans="1:5">
      <c r="A599" s="4">
        <v>597</v>
      </c>
      <c r="B599" s="4" t="str">
        <f>"2308132027"</f>
        <v>2308132027</v>
      </c>
      <c r="C599" s="4" t="str">
        <f t="shared" si="9"/>
        <v>2023102</v>
      </c>
      <c r="D599" s="4">
        <v>58</v>
      </c>
      <c r="E599" s="4"/>
    </row>
    <row r="600" s="1" customFormat="1" ht="30" customHeight="1" spans="1:5">
      <c r="A600" s="4">
        <v>598</v>
      </c>
      <c r="B600" s="4" t="str">
        <f>"2308132028"</f>
        <v>2308132028</v>
      </c>
      <c r="C600" s="4" t="str">
        <f t="shared" si="9"/>
        <v>2023102</v>
      </c>
      <c r="D600" s="4">
        <v>61</v>
      </c>
      <c r="E600" s="4"/>
    </row>
    <row r="601" s="1" customFormat="1" ht="30" customHeight="1" spans="1:5">
      <c r="A601" s="4">
        <v>599</v>
      </c>
      <c r="B601" s="4" t="str">
        <f>"2308132029"</f>
        <v>2308132029</v>
      </c>
      <c r="C601" s="4" t="str">
        <f t="shared" si="9"/>
        <v>2023102</v>
      </c>
      <c r="D601" s="4">
        <v>74</v>
      </c>
      <c r="E601" s="4"/>
    </row>
    <row r="602" s="1" customFormat="1" ht="30" customHeight="1" spans="1:5">
      <c r="A602" s="4">
        <v>600</v>
      </c>
      <c r="B602" s="4" t="str">
        <f>"2308132030"</f>
        <v>2308132030</v>
      </c>
      <c r="C602" s="4" t="str">
        <f t="shared" si="9"/>
        <v>2023102</v>
      </c>
      <c r="D602" s="4">
        <v>59</v>
      </c>
      <c r="E602" s="4"/>
    </row>
    <row r="603" s="1" customFormat="1" ht="30" customHeight="1" spans="1:5">
      <c r="A603" s="4">
        <v>601</v>
      </c>
      <c r="B603" s="4" t="str">
        <f>"2308132101"</f>
        <v>2308132101</v>
      </c>
      <c r="C603" s="4" t="str">
        <f t="shared" si="9"/>
        <v>2023102</v>
      </c>
      <c r="D603" s="4" t="s">
        <v>6</v>
      </c>
      <c r="E603" s="4"/>
    </row>
    <row r="604" s="1" customFormat="1" ht="30" customHeight="1" spans="1:5">
      <c r="A604" s="4">
        <v>602</v>
      </c>
      <c r="B604" s="4" t="str">
        <f>"2308132102"</f>
        <v>2308132102</v>
      </c>
      <c r="C604" s="4" t="str">
        <f t="shared" si="9"/>
        <v>2023102</v>
      </c>
      <c r="D604" s="4">
        <v>62</v>
      </c>
      <c r="E604" s="4"/>
    </row>
    <row r="605" s="1" customFormat="1" ht="30" customHeight="1" spans="1:5">
      <c r="A605" s="4">
        <v>603</v>
      </c>
      <c r="B605" s="4" t="str">
        <f>"2308132103"</f>
        <v>2308132103</v>
      </c>
      <c r="C605" s="4" t="str">
        <f t="shared" si="9"/>
        <v>2023102</v>
      </c>
      <c r="D605" s="4">
        <v>71</v>
      </c>
      <c r="E605" s="4"/>
    </row>
    <row r="606" s="1" customFormat="1" ht="30" customHeight="1" spans="1:5">
      <c r="A606" s="4">
        <v>604</v>
      </c>
      <c r="B606" s="4" t="str">
        <f>"2308132104"</f>
        <v>2308132104</v>
      </c>
      <c r="C606" s="4" t="str">
        <f t="shared" si="9"/>
        <v>2023102</v>
      </c>
      <c r="D606" s="4">
        <v>61</v>
      </c>
      <c r="E606" s="4"/>
    </row>
    <row r="607" s="1" customFormat="1" ht="30" customHeight="1" spans="1:5">
      <c r="A607" s="4">
        <v>605</v>
      </c>
      <c r="B607" s="4" t="str">
        <f>"2308132105"</f>
        <v>2308132105</v>
      </c>
      <c r="C607" s="4" t="str">
        <f t="shared" si="9"/>
        <v>2023102</v>
      </c>
      <c r="D607" s="4">
        <v>68</v>
      </c>
      <c r="E607" s="4"/>
    </row>
    <row r="608" s="1" customFormat="1" ht="30" customHeight="1" spans="1:5">
      <c r="A608" s="4">
        <v>606</v>
      </c>
      <c r="B608" s="4" t="str">
        <f>"2308132106"</f>
        <v>2308132106</v>
      </c>
      <c r="C608" s="4" t="str">
        <f t="shared" si="9"/>
        <v>2023102</v>
      </c>
      <c r="D608" s="4" t="s">
        <v>6</v>
      </c>
      <c r="E608" s="4"/>
    </row>
    <row r="609" s="1" customFormat="1" ht="30" customHeight="1" spans="1:5">
      <c r="A609" s="4">
        <v>607</v>
      </c>
      <c r="B609" s="4" t="str">
        <f>"2308132107"</f>
        <v>2308132107</v>
      </c>
      <c r="C609" s="4" t="str">
        <f t="shared" si="9"/>
        <v>2023102</v>
      </c>
      <c r="D609" s="4">
        <v>71</v>
      </c>
      <c r="E609" s="4"/>
    </row>
    <row r="610" s="1" customFormat="1" ht="30" customHeight="1" spans="1:5">
      <c r="A610" s="4">
        <v>608</v>
      </c>
      <c r="B610" s="4" t="str">
        <f>"2308132108"</f>
        <v>2308132108</v>
      </c>
      <c r="C610" s="4" t="str">
        <f t="shared" si="9"/>
        <v>2023102</v>
      </c>
      <c r="D610" s="4" t="s">
        <v>6</v>
      </c>
      <c r="E610" s="4"/>
    </row>
    <row r="611" s="1" customFormat="1" ht="30" customHeight="1" spans="1:5">
      <c r="A611" s="4">
        <v>609</v>
      </c>
      <c r="B611" s="4" t="str">
        <f>"2308132109"</f>
        <v>2308132109</v>
      </c>
      <c r="C611" s="4" t="str">
        <f t="shared" si="9"/>
        <v>2023102</v>
      </c>
      <c r="D611" s="4" t="s">
        <v>6</v>
      </c>
      <c r="E611" s="4"/>
    </row>
    <row r="612" s="1" customFormat="1" ht="30" customHeight="1" spans="1:5">
      <c r="A612" s="4">
        <v>610</v>
      </c>
      <c r="B612" s="4" t="str">
        <f>"2308132110"</f>
        <v>2308132110</v>
      </c>
      <c r="C612" s="4" t="str">
        <f t="shared" si="9"/>
        <v>2023102</v>
      </c>
      <c r="D612" s="4">
        <v>55</v>
      </c>
      <c r="E612" s="4"/>
    </row>
    <row r="613" s="1" customFormat="1" ht="30" customHeight="1" spans="1:5">
      <c r="A613" s="4">
        <v>611</v>
      </c>
      <c r="B613" s="4" t="str">
        <f>"2308132111"</f>
        <v>2308132111</v>
      </c>
      <c r="C613" s="4" t="str">
        <f t="shared" si="9"/>
        <v>2023102</v>
      </c>
      <c r="D613" s="4">
        <v>61</v>
      </c>
      <c r="E613" s="4"/>
    </row>
    <row r="614" s="1" customFormat="1" ht="30" customHeight="1" spans="1:5">
      <c r="A614" s="4">
        <v>612</v>
      </c>
      <c r="B614" s="4" t="str">
        <f>"2308132112"</f>
        <v>2308132112</v>
      </c>
      <c r="C614" s="4" t="str">
        <f t="shared" si="9"/>
        <v>2023102</v>
      </c>
      <c r="D614" s="4">
        <v>57</v>
      </c>
      <c r="E614" s="4"/>
    </row>
    <row r="615" s="1" customFormat="1" ht="30" customHeight="1" spans="1:5">
      <c r="A615" s="4">
        <v>613</v>
      </c>
      <c r="B615" s="4" t="str">
        <f>"2308132113"</f>
        <v>2308132113</v>
      </c>
      <c r="C615" s="4" t="str">
        <f t="shared" si="9"/>
        <v>2023102</v>
      </c>
      <c r="D615" s="4" t="s">
        <v>6</v>
      </c>
      <c r="E615" s="4"/>
    </row>
    <row r="616" s="1" customFormat="1" ht="30" customHeight="1" spans="1:5">
      <c r="A616" s="4">
        <v>614</v>
      </c>
      <c r="B616" s="4" t="str">
        <f>"2308132114"</f>
        <v>2308132114</v>
      </c>
      <c r="C616" s="4" t="str">
        <f t="shared" si="9"/>
        <v>2023102</v>
      </c>
      <c r="D616" s="4">
        <v>84</v>
      </c>
      <c r="E616" s="4"/>
    </row>
    <row r="617" s="1" customFormat="1" ht="30" customHeight="1" spans="1:5">
      <c r="A617" s="4">
        <v>615</v>
      </c>
      <c r="B617" s="4" t="str">
        <f>"2308132115"</f>
        <v>2308132115</v>
      </c>
      <c r="C617" s="4" t="str">
        <f t="shared" si="9"/>
        <v>2023102</v>
      </c>
      <c r="D617" s="4">
        <v>70</v>
      </c>
      <c r="E617" s="4"/>
    </row>
    <row r="618" s="1" customFormat="1" ht="30" customHeight="1" spans="1:5">
      <c r="A618" s="4">
        <v>616</v>
      </c>
      <c r="B618" s="4" t="str">
        <f>"2308132116"</f>
        <v>2308132116</v>
      </c>
      <c r="C618" s="4" t="str">
        <f t="shared" si="9"/>
        <v>2023102</v>
      </c>
      <c r="D618" s="4">
        <v>70</v>
      </c>
      <c r="E618" s="4"/>
    </row>
    <row r="619" s="1" customFormat="1" ht="30" customHeight="1" spans="1:5">
      <c r="A619" s="4">
        <v>617</v>
      </c>
      <c r="B619" s="4" t="str">
        <f>"2308132117"</f>
        <v>2308132117</v>
      </c>
      <c r="C619" s="4" t="str">
        <f t="shared" si="9"/>
        <v>2023102</v>
      </c>
      <c r="D619" s="4">
        <v>65</v>
      </c>
      <c r="E619" s="4"/>
    </row>
    <row r="620" s="1" customFormat="1" ht="30" customHeight="1" spans="1:5">
      <c r="A620" s="4">
        <v>618</v>
      </c>
      <c r="B620" s="4" t="str">
        <f>"2308132118"</f>
        <v>2308132118</v>
      </c>
      <c r="C620" s="4" t="str">
        <f t="shared" si="9"/>
        <v>2023102</v>
      </c>
      <c r="D620" s="4">
        <v>59</v>
      </c>
      <c r="E620" s="4"/>
    </row>
    <row r="621" s="1" customFormat="1" ht="30" customHeight="1" spans="1:5">
      <c r="A621" s="4">
        <v>619</v>
      </c>
      <c r="B621" s="4" t="str">
        <f>"2308132119"</f>
        <v>2308132119</v>
      </c>
      <c r="C621" s="4" t="str">
        <f t="shared" si="9"/>
        <v>2023102</v>
      </c>
      <c r="D621" s="4">
        <v>65</v>
      </c>
      <c r="E621" s="4"/>
    </row>
    <row r="622" s="1" customFormat="1" ht="30" customHeight="1" spans="1:5">
      <c r="A622" s="4">
        <v>620</v>
      </c>
      <c r="B622" s="4" t="str">
        <f>"2308132120"</f>
        <v>2308132120</v>
      </c>
      <c r="C622" s="4" t="str">
        <f t="shared" si="9"/>
        <v>2023102</v>
      </c>
      <c r="D622" s="4">
        <v>64</v>
      </c>
      <c r="E622" s="4"/>
    </row>
    <row r="623" s="1" customFormat="1" ht="30" customHeight="1" spans="1:5">
      <c r="A623" s="4">
        <v>621</v>
      </c>
      <c r="B623" s="4" t="str">
        <f>"2308132121"</f>
        <v>2308132121</v>
      </c>
      <c r="C623" s="4" t="str">
        <f t="shared" si="9"/>
        <v>2023102</v>
      </c>
      <c r="D623" s="4">
        <v>64</v>
      </c>
      <c r="E623" s="4"/>
    </row>
    <row r="624" s="1" customFormat="1" ht="30" customHeight="1" spans="1:5">
      <c r="A624" s="4">
        <v>622</v>
      </c>
      <c r="B624" s="4" t="str">
        <f>"2308132122"</f>
        <v>2308132122</v>
      </c>
      <c r="C624" s="4" t="str">
        <f t="shared" si="9"/>
        <v>2023102</v>
      </c>
      <c r="D624" s="4">
        <v>62</v>
      </c>
      <c r="E624" s="4"/>
    </row>
    <row r="625" s="1" customFormat="1" ht="30" customHeight="1" spans="1:5">
      <c r="A625" s="4">
        <v>623</v>
      </c>
      <c r="B625" s="4" t="str">
        <f>"2308132123"</f>
        <v>2308132123</v>
      </c>
      <c r="C625" s="4" t="str">
        <f t="shared" si="9"/>
        <v>2023102</v>
      </c>
      <c r="D625" s="4">
        <v>64</v>
      </c>
      <c r="E625" s="4"/>
    </row>
    <row r="626" s="1" customFormat="1" ht="30" customHeight="1" spans="1:5">
      <c r="A626" s="4">
        <v>624</v>
      </c>
      <c r="B626" s="4" t="str">
        <f>"2308132124"</f>
        <v>2308132124</v>
      </c>
      <c r="C626" s="4" t="str">
        <f t="shared" si="9"/>
        <v>2023102</v>
      </c>
      <c r="D626" s="4">
        <v>74</v>
      </c>
      <c r="E626" s="4"/>
    </row>
    <row r="627" s="1" customFormat="1" ht="30" customHeight="1" spans="1:5">
      <c r="A627" s="4">
        <v>625</v>
      </c>
      <c r="B627" s="4" t="str">
        <f>"2308132125"</f>
        <v>2308132125</v>
      </c>
      <c r="C627" s="4" t="str">
        <f t="shared" si="9"/>
        <v>2023102</v>
      </c>
      <c r="D627" s="4">
        <v>73</v>
      </c>
      <c r="E627" s="4"/>
    </row>
    <row r="628" s="1" customFormat="1" ht="30" customHeight="1" spans="1:5">
      <c r="A628" s="4">
        <v>626</v>
      </c>
      <c r="B628" s="4" t="str">
        <f>"2308132126"</f>
        <v>2308132126</v>
      </c>
      <c r="C628" s="4" t="str">
        <f t="shared" si="9"/>
        <v>2023102</v>
      </c>
      <c r="D628" s="4" t="s">
        <v>6</v>
      </c>
      <c r="E628" s="4"/>
    </row>
    <row r="629" s="1" customFormat="1" ht="30" customHeight="1" spans="1:5">
      <c r="A629" s="4">
        <v>627</v>
      </c>
      <c r="B629" s="4" t="str">
        <f>"2308132127"</f>
        <v>2308132127</v>
      </c>
      <c r="C629" s="4" t="str">
        <f t="shared" si="9"/>
        <v>2023102</v>
      </c>
      <c r="D629" s="4">
        <v>72</v>
      </c>
      <c r="E629" s="4"/>
    </row>
    <row r="630" s="1" customFormat="1" ht="30" customHeight="1" spans="1:5">
      <c r="A630" s="4">
        <v>628</v>
      </c>
      <c r="B630" s="4" t="str">
        <f>"2308132128"</f>
        <v>2308132128</v>
      </c>
      <c r="C630" s="4" t="str">
        <f t="shared" si="9"/>
        <v>2023102</v>
      </c>
      <c r="D630" s="4">
        <v>62</v>
      </c>
      <c r="E630" s="4"/>
    </row>
    <row r="631" s="1" customFormat="1" ht="30" customHeight="1" spans="1:5">
      <c r="A631" s="4">
        <v>629</v>
      </c>
      <c r="B631" s="4" t="str">
        <f>"2308132129"</f>
        <v>2308132129</v>
      </c>
      <c r="C631" s="4" t="str">
        <f t="shared" ref="C631:C694" si="10">"2023102"</f>
        <v>2023102</v>
      </c>
      <c r="D631" s="4">
        <v>74</v>
      </c>
      <c r="E631" s="4"/>
    </row>
    <row r="632" s="1" customFormat="1" ht="30" customHeight="1" spans="1:5">
      <c r="A632" s="4">
        <v>630</v>
      </c>
      <c r="B632" s="4" t="str">
        <f>"2308132130"</f>
        <v>2308132130</v>
      </c>
      <c r="C632" s="4" t="str">
        <f t="shared" si="10"/>
        <v>2023102</v>
      </c>
      <c r="D632" s="4">
        <v>70</v>
      </c>
      <c r="E632" s="4"/>
    </row>
    <row r="633" s="1" customFormat="1" ht="30" customHeight="1" spans="1:5">
      <c r="A633" s="4">
        <v>631</v>
      </c>
      <c r="B633" s="4" t="str">
        <f>"2308132201"</f>
        <v>2308132201</v>
      </c>
      <c r="C633" s="4" t="str">
        <f t="shared" si="10"/>
        <v>2023102</v>
      </c>
      <c r="D633" s="4">
        <v>56</v>
      </c>
      <c r="E633" s="4"/>
    </row>
    <row r="634" s="1" customFormat="1" ht="30" customHeight="1" spans="1:5">
      <c r="A634" s="4">
        <v>632</v>
      </c>
      <c r="B634" s="4" t="str">
        <f>"2308132202"</f>
        <v>2308132202</v>
      </c>
      <c r="C634" s="4" t="str">
        <f t="shared" si="10"/>
        <v>2023102</v>
      </c>
      <c r="D634" s="4">
        <v>55</v>
      </c>
      <c r="E634" s="4"/>
    </row>
    <row r="635" s="1" customFormat="1" ht="30" customHeight="1" spans="1:5">
      <c r="A635" s="4">
        <v>633</v>
      </c>
      <c r="B635" s="4" t="str">
        <f>"2308132203"</f>
        <v>2308132203</v>
      </c>
      <c r="C635" s="4" t="str">
        <f t="shared" si="10"/>
        <v>2023102</v>
      </c>
      <c r="D635" s="4" t="s">
        <v>6</v>
      </c>
      <c r="E635" s="4"/>
    </row>
    <row r="636" s="1" customFormat="1" ht="30" customHeight="1" spans="1:5">
      <c r="A636" s="4">
        <v>634</v>
      </c>
      <c r="B636" s="4" t="str">
        <f>"2308132204"</f>
        <v>2308132204</v>
      </c>
      <c r="C636" s="4" t="str">
        <f t="shared" si="10"/>
        <v>2023102</v>
      </c>
      <c r="D636" s="4">
        <v>52</v>
      </c>
      <c r="E636" s="4"/>
    </row>
    <row r="637" s="1" customFormat="1" ht="30" customHeight="1" spans="1:5">
      <c r="A637" s="4">
        <v>635</v>
      </c>
      <c r="B637" s="4" t="str">
        <f>"2308132205"</f>
        <v>2308132205</v>
      </c>
      <c r="C637" s="4" t="str">
        <f t="shared" si="10"/>
        <v>2023102</v>
      </c>
      <c r="D637" s="4">
        <v>74</v>
      </c>
      <c r="E637" s="4"/>
    </row>
    <row r="638" s="1" customFormat="1" ht="30" customHeight="1" spans="1:5">
      <c r="A638" s="4">
        <v>636</v>
      </c>
      <c r="B638" s="4" t="str">
        <f>"2308132206"</f>
        <v>2308132206</v>
      </c>
      <c r="C638" s="4" t="str">
        <f t="shared" si="10"/>
        <v>2023102</v>
      </c>
      <c r="D638" s="4">
        <v>62</v>
      </c>
      <c r="E638" s="4"/>
    </row>
    <row r="639" s="1" customFormat="1" ht="30" customHeight="1" spans="1:5">
      <c r="A639" s="4">
        <v>637</v>
      </c>
      <c r="B639" s="4" t="str">
        <f>"2308132207"</f>
        <v>2308132207</v>
      </c>
      <c r="C639" s="4" t="str">
        <f t="shared" si="10"/>
        <v>2023102</v>
      </c>
      <c r="D639" s="4">
        <v>65</v>
      </c>
      <c r="E639" s="4"/>
    </row>
    <row r="640" s="1" customFormat="1" ht="30" customHeight="1" spans="1:5">
      <c r="A640" s="4">
        <v>638</v>
      </c>
      <c r="B640" s="4" t="str">
        <f>"2308132208"</f>
        <v>2308132208</v>
      </c>
      <c r="C640" s="4" t="str">
        <f t="shared" si="10"/>
        <v>2023102</v>
      </c>
      <c r="D640" s="4">
        <v>61</v>
      </c>
      <c r="E640" s="4"/>
    </row>
    <row r="641" s="1" customFormat="1" ht="30" customHeight="1" spans="1:5">
      <c r="A641" s="4">
        <v>639</v>
      </c>
      <c r="B641" s="4" t="str">
        <f>"2308132209"</f>
        <v>2308132209</v>
      </c>
      <c r="C641" s="4" t="str">
        <f t="shared" si="10"/>
        <v>2023102</v>
      </c>
      <c r="D641" s="4" t="s">
        <v>6</v>
      </c>
      <c r="E641" s="4"/>
    </row>
    <row r="642" s="1" customFormat="1" ht="30" customHeight="1" spans="1:5">
      <c r="A642" s="4">
        <v>640</v>
      </c>
      <c r="B642" s="4" t="str">
        <f>"2308132210"</f>
        <v>2308132210</v>
      </c>
      <c r="C642" s="4" t="str">
        <f t="shared" si="10"/>
        <v>2023102</v>
      </c>
      <c r="D642" s="4">
        <v>65</v>
      </c>
      <c r="E642" s="4"/>
    </row>
    <row r="643" s="1" customFormat="1" ht="30" customHeight="1" spans="1:5">
      <c r="A643" s="4">
        <v>641</v>
      </c>
      <c r="B643" s="4" t="str">
        <f>"2308132211"</f>
        <v>2308132211</v>
      </c>
      <c r="C643" s="4" t="str">
        <f t="shared" si="10"/>
        <v>2023102</v>
      </c>
      <c r="D643" s="4" t="s">
        <v>6</v>
      </c>
      <c r="E643" s="4"/>
    </row>
    <row r="644" s="1" customFormat="1" ht="30" customHeight="1" spans="1:5">
      <c r="A644" s="4">
        <v>642</v>
      </c>
      <c r="B644" s="4" t="str">
        <f>"2308132212"</f>
        <v>2308132212</v>
      </c>
      <c r="C644" s="4" t="str">
        <f t="shared" si="10"/>
        <v>2023102</v>
      </c>
      <c r="D644" s="4">
        <v>69</v>
      </c>
      <c r="E644" s="4"/>
    </row>
    <row r="645" s="1" customFormat="1" ht="30" customHeight="1" spans="1:5">
      <c r="A645" s="4">
        <v>643</v>
      </c>
      <c r="B645" s="4" t="str">
        <f>"2308132213"</f>
        <v>2308132213</v>
      </c>
      <c r="C645" s="4" t="str">
        <f t="shared" si="10"/>
        <v>2023102</v>
      </c>
      <c r="D645" s="4">
        <v>60</v>
      </c>
      <c r="E645" s="4"/>
    </row>
    <row r="646" s="1" customFormat="1" ht="30" customHeight="1" spans="1:5">
      <c r="A646" s="4">
        <v>644</v>
      </c>
      <c r="B646" s="4" t="str">
        <f>"2308132214"</f>
        <v>2308132214</v>
      </c>
      <c r="C646" s="4" t="str">
        <f t="shared" si="10"/>
        <v>2023102</v>
      </c>
      <c r="D646" s="4">
        <v>64</v>
      </c>
      <c r="E646" s="4"/>
    </row>
    <row r="647" s="1" customFormat="1" ht="30" customHeight="1" spans="1:5">
      <c r="A647" s="4">
        <v>645</v>
      </c>
      <c r="B647" s="4" t="str">
        <f>"2308132215"</f>
        <v>2308132215</v>
      </c>
      <c r="C647" s="4" t="str">
        <f t="shared" si="10"/>
        <v>2023102</v>
      </c>
      <c r="D647" s="4" t="s">
        <v>6</v>
      </c>
      <c r="E647" s="4"/>
    </row>
    <row r="648" s="1" customFormat="1" ht="30" customHeight="1" spans="1:5">
      <c r="A648" s="4">
        <v>646</v>
      </c>
      <c r="B648" s="4" t="str">
        <f>"2308132216"</f>
        <v>2308132216</v>
      </c>
      <c r="C648" s="4" t="str">
        <f t="shared" si="10"/>
        <v>2023102</v>
      </c>
      <c r="D648" s="4">
        <v>56</v>
      </c>
      <c r="E648" s="4"/>
    </row>
    <row r="649" s="1" customFormat="1" ht="30" customHeight="1" spans="1:5">
      <c r="A649" s="4">
        <v>647</v>
      </c>
      <c r="B649" s="4" t="str">
        <f>"2308132217"</f>
        <v>2308132217</v>
      </c>
      <c r="C649" s="4" t="str">
        <f t="shared" si="10"/>
        <v>2023102</v>
      </c>
      <c r="D649" s="4" t="s">
        <v>6</v>
      </c>
      <c r="E649" s="4"/>
    </row>
    <row r="650" s="1" customFormat="1" ht="30" customHeight="1" spans="1:5">
      <c r="A650" s="4">
        <v>648</v>
      </c>
      <c r="B650" s="4" t="str">
        <f>"2308132218"</f>
        <v>2308132218</v>
      </c>
      <c r="C650" s="4" t="str">
        <f t="shared" si="10"/>
        <v>2023102</v>
      </c>
      <c r="D650" s="4">
        <v>71</v>
      </c>
      <c r="E650" s="4"/>
    </row>
    <row r="651" s="1" customFormat="1" ht="30" customHeight="1" spans="1:5">
      <c r="A651" s="4">
        <v>649</v>
      </c>
      <c r="B651" s="4" t="str">
        <f>"2308132219"</f>
        <v>2308132219</v>
      </c>
      <c r="C651" s="4" t="str">
        <f t="shared" si="10"/>
        <v>2023102</v>
      </c>
      <c r="D651" s="4">
        <v>65</v>
      </c>
      <c r="E651" s="4"/>
    </row>
    <row r="652" s="1" customFormat="1" ht="30" customHeight="1" spans="1:5">
      <c r="A652" s="4">
        <v>650</v>
      </c>
      <c r="B652" s="4" t="str">
        <f>"2308132220"</f>
        <v>2308132220</v>
      </c>
      <c r="C652" s="4" t="str">
        <f t="shared" si="10"/>
        <v>2023102</v>
      </c>
      <c r="D652" s="4">
        <v>77</v>
      </c>
      <c r="E652" s="4"/>
    </row>
    <row r="653" s="1" customFormat="1" ht="30" customHeight="1" spans="1:5">
      <c r="A653" s="4">
        <v>651</v>
      </c>
      <c r="B653" s="4" t="str">
        <f>"2308132221"</f>
        <v>2308132221</v>
      </c>
      <c r="C653" s="4" t="str">
        <f t="shared" si="10"/>
        <v>2023102</v>
      </c>
      <c r="D653" s="4">
        <v>46</v>
      </c>
      <c r="E653" s="4"/>
    </row>
    <row r="654" s="1" customFormat="1" ht="30" customHeight="1" spans="1:5">
      <c r="A654" s="4">
        <v>652</v>
      </c>
      <c r="B654" s="4" t="str">
        <f>"2308132222"</f>
        <v>2308132222</v>
      </c>
      <c r="C654" s="4" t="str">
        <f t="shared" si="10"/>
        <v>2023102</v>
      </c>
      <c r="D654" s="4" t="s">
        <v>6</v>
      </c>
      <c r="E654" s="4"/>
    </row>
    <row r="655" s="1" customFormat="1" ht="30" customHeight="1" spans="1:5">
      <c r="A655" s="4">
        <v>653</v>
      </c>
      <c r="B655" s="4" t="str">
        <f>"2308132223"</f>
        <v>2308132223</v>
      </c>
      <c r="C655" s="4" t="str">
        <f t="shared" si="10"/>
        <v>2023102</v>
      </c>
      <c r="D655" s="4">
        <v>68</v>
      </c>
      <c r="E655" s="4"/>
    </row>
    <row r="656" s="1" customFormat="1" ht="30" customHeight="1" spans="1:5">
      <c r="A656" s="4">
        <v>654</v>
      </c>
      <c r="B656" s="4" t="str">
        <f>"2308132224"</f>
        <v>2308132224</v>
      </c>
      <c r="C656" s="4" t="str">
        <f t="shared" si="10"/>
        <v>2023102</v>
      </c>
      <c r="D656" s="4" t="s">
        <v>6</v>
      </c>
      <c r="E656" s="4"/>
    </row>
    <row r="657" s="1" customFormat="1" ht="30" customHeight="1" spans="1:5">
      <c r="A657" s="4">
        <v>655</v>
      </c>
      <c r="B657" s="4" t="str">
        <f>"2308132225"</f>
        <v>2308132225</v>
      </c>
      <c r="C657" s="4" t="str">
        <f t="shared" si="10"/>
        <v>2023102</v>
      </c>
      <c r="D657" s="4">
        <v>54</v>
      </c>
      <c r="E657" s="4"/>
    </row>
    <row r="658" s="1" customFormat="1" ht="30" customHeight="1" spans="1:5">
      <c r="A658" s="4">
        <v>656</v>
      </c>
      <c r="B658" s="4" t="str">
        <f>"2308132226"</f>
        <v>2308132226</v>
      </c>
      <c r="C658" s="4" t="str">
        <f t="shared" si="10"/>
        <v>2023102</v>
      </c>
      <c r="D658" s="4" t="s">
        <v>6</v>
      </c>
      <c r="E658" s="4"/>
    </row>
    <row r="659" s="1" customFormat="1" ht="30" customHeight="1" spans="1:5">
      <c r="A659" s="4">
        <v>657</v>
      </c>
      <c r="B659" s="4" t="str">
        <f>"2308132227"</f>
        <v>2308132227</v>
      </c>
      <c r="C659" s="4" t="str">
        <f t="shared" si="10"/>
        <v>2023102</v>
      </c>
      <c r="D659" s="4" t="s">
        <v>6</v>
      </c>
      <c r="E659" s="4"/>
    </row>
    <row r="660" s="1" customFormat="1" ht="30" customHeight="1" spans="1:5">
      <c r="A660" s="4">
        <v>658</v>
      </c>
      <c r="B660" s="4" t="str">
        <f>"2308132228"</f>
        <v>2308132228</v>
      </c>
      <c r="C660" s="4" t="str">
        <f t="shared" si="10"/>
        <v>2023102</v>
      </c>
      <c r="D660" s="4" t="s">
        <v>6</v>
      </c>
      <c r="E660" s="4"/>
    </row>
    <row r="661" s="1" customFormat="1" ht="30" customHeight="1" spans="1:5">
      <c r="A661" s="4">
        <v>659</v>
      </c>
      <c r="B661" s="4" t="str">
        <f>"2308132229"</f>
        <v>2308132229</v>
      </c>
      <c r="C661" s="4" t="str">
        <f t="shared" si="10"/>
        <v>2023102</v>
      </c>
      <c r="D661" s="4" t="s">
        <v>6</v>
      </c>
      <c r="E661" s="4"/>
    </row>
    <row r="662" s="1" customFormat="1" ht="30" customHeight="1" spans="1:5">
      <c r="A662" s="4">
        <v>660</v>
      </c>
      <c r="B662" s="4" t="str">
        <f>"2308132230"</f>
        <v>2308132230</v>
      </c>
      <c r="C662" s="4" t="str">
        <f t="shared" si="10"/>
        <v>2023102</v>
      </c>
      <c r="D662" s="4">
        <v>68</v>
      </c>
      <c r="E662" s="4"/>
    </row>
    <row r="663" s="1" customFormat="1" ht="30" customHeight="1" spans="1:5">
      <c r="A663" s="4">
        <v>661</v>
      </c>
      <c r="B663" s="4" t="str">
        <f>"2308132301"</f>
        <v>2308132301</v>
      </c>
      <c r="C663" s="4" t="str">
        <f t="shared" si="10"/>
        <v>2023102</v>
      </c>
      <c r="D663" s="4">
        <v>77</v>
      </c>
      <c r="E663" s="4"/>
    </row>
    <row r="664" s="1" customFormat="1" ht="30" customHeight="1" spans="1:5">
      <c r="A664" s="4">
        <v>662</v>
      </c>
      <c r="B664" s="4" t="str">
        <f>"2308132302"</f>
        <v>2308132302</v>
      </c>
      <c r="C664" s="4" t="str">
        <f t="shared" si="10"/>
        <v>2023102</v>
      </c>
      <c r="D664" s="4" t="s">
        <v>6</v>
      </c>
      <c r="E664" s="4"/>
    </row>
    <row r="665" s="1" customFormat="1" ht="30" customHeight="1" spans="1:5">
      <c r="A665" s="4">
        <v>663</v>
      </c>
      <c r="B665" s="4" t="str">
        <f>"2308132303"</f>
        <v>2308132303</v>
      </c>
      <c r="C665" s="4" t="str">
        <f t="shared" si="10"/>
        <v>2023102</v>
      </c>
      <c r="D665" s="4">
        <v>67</v>
      </c>
      <c r="E665" s="4"/>
    </row>
    <row r="666" s="1" customFormat="1" ht="30" customHeight="1" spans="1:5">
      <c r="A666" s="4">
        <v>664</v>
      </c>
      <c r="B666" s="4" t="str">
        <f>"2308132304"</f>
        <v>2308132304</v>
      </c>
      <c r="C666" s="4" t="str">
        <f t="shared" si="10"/>
        <v>2023102</v>
      </c>
      <c r="D666" s="4">
        <v>72</v>
      </c>
      <c r="E666" s="4"/>
    </row>
    <row r="667" s="1" customFormat="1" ht="30" customHeight="1" spans="1:5">
      <c r="A667" s="4">
        <v>665</v>
      </c>
      <c r="B667" s="4" t="str">
        <f>"2308132305"</f>
        <v>2308132305</v>
      </c>
      <c r="C667" s="4" t="str">
        <f t="shared" si="10"/>
        <v>2023102</v>
      </c>
      <c r="D667" s="4">
        <v>64</v>
      </c>
      <c r="E667" s="4"/>
    </row>
    <row r="668" s="1" customFormat="1" ht="30" customHeight="1" spans="1:5">
      <c r="A668" s="4">
        <v>666</v>
      </c>
      <c r="B668" s="4" t="str">
        <f>"2308132306"</f>
        <v>2308132306</v>
      </c>
      <c r="C668" s="4" t="str">
        <f t="shared" si="10"/>
        <v>2023102</v>
      </c>
      <c r="D668" s="4">
        <v>79</v>
      </c>
      <c r="E668" s="4"/>
    </row>
    <row r="669" s="1" customFormat="1" ht="30" customHeight="1" spans="1:5">
      <c r="A669" s="4">
        <v>667</v>
      </c>
      <c r="B669" s="4" t="str">
        <f>"2308132307"</f>
        <v>2308132307</v>
      </c>
      <c r="C669" s="4" t="str">
        <f t="shared" si="10"/>
        <v>2023102</v>
      </c>
      <c r="D669" s="4">
        <v>61</v>
      </c>
      <c r="E669" s="4"/>
    </row>
    <row r="670" s="1" customFormat="1" ht="30" customHeight="1" spans="1:5">
      <c r="A670" s="4">
        <v>668</v>
      </c>
      <c r="B670" s="4" t="str">
        <f>"2308132308"</f>
        <v>2308132308</v>
      </c>
      <c r="C670" s="4" t="str">
        <f t="shared" si="10"/>
        <v>2023102</v>
      </c>
      <c r="D670" s="4">
        <v>71</v>
      </c>
      <c r="E670" s="4"/>
    </row>
    <row r="671" s="1" customFormat="1" ht="30" customHeight="1" spans="1:5">
      <c r="A671" s="4">
        <v>669</v>
      </c>
      <c r="B671" s="4" t="str">
        <f>"2308132309"</f>
        <v>2308132309</v>
      </c>
      <c r="C671" s="4" t="str">
        <f t="shared" si="10"/>
        <v>2023102</v>
      </c>
      <c r="D671" s="4">
        <v>57</v>
      </c>
      <c r="E671" s="4"/>
    </row>
    <row r="672" s="1" customFormat="1" ht="30" customHeight="1" spans="1:5">
      <c r="A672" s="4">
        <v>670</v>
      </c>
      <c r="B672" s="4" t="str">
        <f>"2308132310"</f>
        <v>2308132310</v>
      </c>
      <c r="C672" s="4" t="str">
        <f t="shared" si="10"/>
        <v>2023102</v>
      </c>
      <c r="D672" s="4" t="s">
        <v>6</v>
      </c>
      <c r="E672" s="4"/>
    </row>
    <row r="673" s="1" customFormat="1" ht="30" customHeight="1" spans="1:5">
      <c r="A673" s="4">
        <v>671</v>
      </c>
      <c r="B673" s="4" t="str">
        <f>"2308132311"</f>
        <v>2308132311</v>
      </c>
      <c r="C673" s="4" t="str">
        <f t="shared" si="10"/>
        <v>2023102</v>
      </c>
      <c r="D673" s="4">
        <v>85</v>
      </c>
      <c r="E673" s="4"/>
    </row>
    <row r="674" s="1" customFormat="1" ht="30" customHeight="1" spans="1:5">
      <c r="A674" s="4">
        <v>672</v>
      </c>
      <c r="B674" s="4" t="str">
        <f>"2308132312"</f>
        <v>2308132312</v>
      </c>
      <c r="C674" s="4" t="str">
        <f t="shared" si="10"/>
        <v>2023102</v>
      </c>
      <c r="D674" s="4">
        <v>63</v>
      </c>
      <c r="E674" s="4"/>
    </row>
    <row r="675" s="1" customFormat="1" ht="30" customHeight="1" spans="1:5">
      <c r="A675" s="4">
        <v>673</v>
      </c>
      <c r="B675" s="4" t="str">
        <f>"2308132313"</f>
        <v>2308132313</v>
      </c>
      <c r="C675" s="4" t="str">
        <f t="shared" si="10"/>
        <v>2023102</v>
      </c>
      <c r="D675" s="4">
        <v>70</v>
      </c>
      <c r="E675" s="4"/>
    </row>
    <row r="676" s="1" customFormat="1" ht="30" customHeight="1" spans="1:5">
      <c r="A676" s="4">
        <v>674</v>
      </c>
      <c r="B676" s="4" t="str">
        <f>"2308132314"</f>
        <v>2308132314</v>
      </c>
      <c r="C676" s="4" t="str">
        <f t="shared" si="10"/>
        <v>2023102</v>
      </c>
      <c r="D676" s="4">
        <v>46</v>
      </c>
      <c r="E676" s="4"/>
    </row>
    <row r="677" s="1" customFormat="1" ht="30" customHeight="1" spans="1:5">
      <c r="A677" s="4">
        <v>675</v>
      </c>
      <c r="B677" s="4" t="str">
        <f>"2308132315"</f>
        <v>2308132315</v>
      </c>
      <c r="C677" s="4" t="str">
        <f t="shared" si="10"/>
        <v>2023102</v>
      </c>
      <c r="D677" s="4">
        <v>64</v>
      </c>
      <c r="E677" s="4"/>
    </row>
    <row r="678" s="1" customFormat="1" ht="30" customHeight="1" spans="1:5">
      <c r="A678" s="4">
        <v>676</v>
      </c>
      <c r="B678" s="4" t="str">
        <f>"2308132316"</f>
        <v>2308132316</v>
      </c>
      <c r="C678" s="4" t="str">
        <f t="shared" si="10"/>
        <v>2023102</v>
      </c>
      <c r="D678" s="4">
        <v>73</v>
      </c>
      <c r="E678" s="4"/>
    </row>
    <row r="679" s="1" customFormat="1" ht="30" customHeight="1" spans="1:5">
      <c r="A679" s="4">
        <v>677</v>
      </c>
      <c r="B679" s="4" t="str">
        <f>"2308132317"</f>
        <v>2308132317</v>
      </c>
      <c r="C679" s="4" t="str">
        <f t="shared" si="10"/>
        <v>2023102</v>
      </c>
      <c r="D679" s="4">
        <v>71</v>
      </c>
      <c r="E679" s="4"/>
    </row>
    <row r="680" s="1" customFormat="1" ht="30" customHeight="1" spans="1:5">
      <c r="A680" s="4">
        <v>678</v>
      </c>
      <c r="B680" s="4" t="str">
        <f>"2308132318"</f>
        <v>2308132318</v>
      </c>
      <c r="C680" s="4" t="str">
        <f t="shared" si="10"/>
        <v>2023102</v>
      </c>
      <c r="D680" s="4">
        <v>54</v>
      </c>
      <c r="E680" s="4"/>
    </row>
    <row r="681" s="1" customFormat="1" ht="30" customHeight="1" spans="1:5">
      <c r="A681" s="4">
        <v>679</v>
      </c>
      <c r="B681" s="4" t="str">
        <f>"2308132319"</f>
        <v>2308132319</v>
      </c>
      <c r="C681" s="4" t="str">
        <f t="shared" si="10"/>
        <v>2023102</v>
      </c>
      <c r="D681" s="4">
        <v>59</v>
      </c>
      <c r="E681" s="4"/>
    </row>
    <row r="682" s="1" customFormat="1" ht="30" customHeight="1" spans="1:5">
      <c r="A682" s="4">
        <v>680</v>
      </c>
      <c r="B682" s="4" t="str">
        <f>"2308132320"</f>
        <v>2308132320</v>
      </c>
      <c r="C682" s="4" t="str">
        <f t="shared" si="10"/>
        <v>2023102</v>
      </c>
      <c r="D682" s="4">
        <v>64</v>
      </c>
      <c r="E682" s="4"/>
    </row>
    <row r="683" s="1" customFormat="1" ht="30" customHeight="1" spans="1:5">
      <c r="A683" s="4">
        <v>681</v>
      </c>
      <c r="B683" s="4" t="str">
        <f>"2308132321"</f>
        <v>2308132321</v>
      </c>
      <c r="C683" s="4" t="str">
        <f t="shared" si="10"/>
        <v>2023102</v>
      </c>
      <c r="D683" s="4">
        <v>66</v>
      </c>
      <c r="E683" s="4"/>
    </row>
    <row r="684" s="1" customFormat="1" ht="30" customHeight="1" spans="1:5">
      <c r="A684" s="4">
        <v>682</v>
      </c>
      <c r="B684" s="4" t="str">
        <f>"2308132322"</f>
        <v>2308132322</v>
      </c>
      <c r="C684" s="4" t="str">
        <f t="shared" si="10"/>
        <v>2023102</v>
      </c>
      <c r="D684" s="4">
        <v>71</v>
      </c>
      <c r="E684" s="4"/>
    </row>
    <row r="685" s="1" customFormat="1" ht="30" customHeight="1" spans="1:5">
      <c r="A685" s="4">
        <v>683</v>
      </c>
      <c r="B685" s="4" t="str">
        <f>"2308132323"</f>
        <v>2308132323</v>
      </c>
      <c r="C685" s="4" t="str">
        <f t="shared" si="10"/>
        <v>2023102</v>
      </c>
      <c r="D685" s="4">
        <v>67</v>
      </c>
      <c r="E685" s="4"/>
    </row>
    <row r="686" s="1" customFormat="1" ht="30" customHeight="1" spans="1:5">
      <c r="A686" s="4">
        <v>684</v>
      </c>
      <c r="B686" s="4" t="str">
        <f>"2308132324"</f>
        <v>2308132324</v>
      </c>
      <c r="C686" s="4" t="str">
        <f t="shared" si="10"/>
        <v>2023102</v>
      </c>
      <c r="D686" s="4">
        <v>59</v>
      </c>
      <c r="E686" s="4"/>
    </row>
    <row r="687" s="1" customFormat="1" ht="30" customHeight="1" spans="1:5">
      <c r="A687" s="4">
        <v>685</v>
      </c>
      <c r="B687" s="4" t="str">
        <f>"2308132325"</f>
        <v>2308132325</v>
      </c>
      <c r="C687" s="4" t="str">
        <f t="shared" si="10"/>
        <v>2023102</v>
      </c>
      <c r="D687" s="4">
        <v>58</v>
      </c>
      <c r="E687" s="4"/>
    </row>
    <row r="688" s="1" customFormat="1" ht="30" customHeight="1" spans="1:5">
      <c r="A688" s="4">
        <v>686</v>
      </c>
      <c r="B688" s="4" t="str">
        <f>"2308132326"</f>
        <v>2308132326</v>
      </c>
      <c r="C688" s="4" t="str">
        <f t="shared" si="10"/>
        <v>2023102</v>
      </c>
      <c r="D688" s="4">
        <v>60</v>
      </c>
      <c r="E688" s="4"/>
    </row>
    <row r="689" s="1" customFormat="1" ht="30" customHeight="1" spans="1:5">
      <c r="A689" s="4">
        <v>687</v>
      </c>
      <c r="B689" s="4" t="str">
        <f>"2308132327"</f>
        <v>2308132327</v>
      </c>
      <c r="C689" s="4" t="str">
        <f t="shared" si="10"/>
        <v>2023102</v>
      </c>
      <c r="D689" s="4">
        <v>64</v>
      </c>
      <c r="E689" s="4"/>
    </row>
    <row r="690" s="1" customFormat="1" ht="30" customHeight="1" spans="1:5">
      <c r="A690" s="4">
        <v>688</v>
      </c>
      <c r="B690" s="4" t="str">
        <f>"2308132328"</f>
        <v>2308132328</v>
      </c>
      <c r="C690" s="4" t="str">
        <f t="shared" si="10"/>
        <v>2023102</v>
      </c>
      <c r="D690" s="4">
        <v>59</v>
      </c>
      <c r="E690" s="4"/>
    </row>
    <row r="691" s="1" customFormat="1" ht="30" customHeight="1" spans="1:5">
      <c r="A691" s="4">
        <v>689</v>
      </c>
      <c r="B691" s="4" t="str">
        <f>"2308132329"</f>
        <v>2308132329</v>
      </c>
      <c r="C691" s="4" t="str">
        <f t="shared" si="10"/>
        <v>2023102</v>
      </c>
      <c r="D691" s="4" t="s">
        <v>6</v>
      </c>
      <c r="E691" s="4"/>
    </row>
    <row r="692" s="1" customFormat="1" ht="30" customHeight="1" spans="1:5">
      <c r="A692" s="4">
        <v>690</v>
      </c>
      <c r="B692" s="4" t="str">
        <f>"2308132330"</f>
        <v>2308132330</v>
      </c>
      <c r="C692" s="4" t="str">
        <f t="shared" si="10"/>
        <v>2023102</v>
      </c>
      <c r="D692" s="4">
        <v>69</v>
      </c>
      <c r="E692" s="4"/>
    </row>
    <row r="693" s="1" customFormat="1" ht="30" customHeight="1" spans="1:5">
      <c r="A693" s="4">
        <v>691</v>
      </c>
      <c r="B693" s="4" t="str">
        <f>"2308132401"</f>
        <v>2308132401</v>
      </c>
      <c r="C693" s="4" t="str">
        <f t="shared" si="10"/>
        <v>2023102</v>
      </c>
      <c r="D693" s="4">
        <v>68</v>
      </c>
      <c r="E693" s="4"/>
    </row>
    <row r="694" s="1" customFormat="1" ht="30" customHeight="1" spans="1:5">
      <c r="A694" s="4">
        <v>692</v>
      </c>
      <c r="B694" s="4" t="str">
        <f>"2308132402"</f>
        <v>2308132402</v>
      </c>
      <c r="C694" s="4" t="str">
        <f t="shared" si="10"/>
        <v>2023102</v>
      </c>
      <c r="D694" s="4">
        <v>40</v>
      </c>
      <c r="E694" s="4"/>
    </row>
    <row r="695" s="1" customFormat="1" ht="30" customHeight="1" spans="1:5">
      <c r="A695" s="4">
        <v>693</v>
      </c>
      <c r="B695" s="4" t="str">
        <f>"2308132403"</f>
        <v>2308132403</v>
      </c>
      <c r="C695" s="4" t="str">
        <f t="shared" ref="C695:C758" si="11">"2023102"</f>
        <v>2023102</v>
      </c>
      <c r="D695" s="4" t="s">
        <v>6</v>
      </c>
      <c r="E695" s="4"/>
    </row>
    <row r="696" s="1" customFormat="1" ht="30" customHeight="1" spans="1:5">
      <c r="A696" s="4">
        <v>694</v>
      </c>
      <c r="B696" s="4" t="str">
        <f>"2308132404"</f>
        <v>2308132404</v>
      </c>
      <c r="C696" s="4" t="str">
        <f t="shared" si="11"/>
        <v>2023102</v>
      </c>
      <c r="D696" s="4">
        <v>72</v>
      </c>
      <c r="E696" s="4"/>
    </row>
    <row r="697" s="1" customFormat="1" ht="30" customHeight="1" spans="1:5">
      <c r="A697" s="4">
        <v>695</v>
      </c>
      <c r="B697" s="4" t="str">
        <f>"2308132405"</f>
        <v>2308132405</v>
      </c>
      <c r="C697" s="4" t="str">
        <f t="shared" si="11"/>
        <v>2023102</v>
      </c>
      <c r="D697" s="4">
        <v>72</v>
      </c>
      <c r="E697" s="4"/>
    </row>
    <row r="698" s="1" customFormat="1" ht="30" customHeight="1" spans="1:5">
      <c r="A698" s="4">
        <v>696</v>
      </c>
      <c r="B698" s="4" t="str">
        <f>"2308132406"</f>
        <v>2308132406</v>
      </c>
      <c r="C698" s="4" t="str">
        <f t="shared" si="11"/>
        <v>2023102</v>
      </c>
      <c r="D698" s="4">
        <v>55</v>
      </c>
      <c r="E698" s="4"/>
    </row>
    <row r="699" s="1" customFormat="1" ht="30" customHeight="1" spans="1:5">
      <c r="A699" s="4">
        <v>697</v>
      </c>
      <c r="B699" s="4" t="str">
        <f>"2308132407"</f>
        <v>2308132407</v>
      </c>
      <c r="C699" s="4" t="str">
        <f t="shared" si="11"/>
        <v>2023102</v>
      </c>
      <c r="D699" s="4">
        <v>46</v>
      </c>
      <c r="E699" s="4"/>
    </row>
    <row r="700" s="1" customFormat="1" ht="30" customHeight="1" spans="1:5">
      <c r="A700" s="4">
        <v>698</v>
      </c>
      <c r="B700" s="4" t="str">
        <f>"2308132408"</f>
        <v>2308132408</v>
      </c>
      <c r="C700" s="4" t="str">
        <f t="shared" si="11"/>
        <v>2023102</v>
      </c>
      <c r="D700" s="4" t="s">
        <v>6</v>
      </c>
      <c r="E700" s="4"/>
    </row>
    <row r="701" s="1" customFormat="1" ht="30" customHeight="1" spans="1:5">
      <c r="A701" s="4">
        <v>699</v>
      </c>
      <c r="B701" s="4" t="str">
        <f>"2308132409"</f>
        <v>2308132409</v>
      </c>
      <c r="C701" s="4" t="str">
        <f t="shared" si="11"/>
        <v>2023102</v>
      </c>
      <c r="D701" s="4">
        <v>54</v>
      </c>
      <c r="E701" s="4"/>
    </row>
    <row r="702" s="1" customFormat="1" ht="30" customHeight="1" spans="1:5">
      <c r="A702" s="4">
        <v>700</v>
      </c>
      <c r="B702" s="4" t="str">
        <f>"2308132410"</f>
        <v>2308132410</v>
      </c>
      <c r="C702" s="4" t="str">
        <f t="shared" si="11"/>
        <v>2023102</v>
      </c>
      <c r="D702" s="4" t="s">
        <v>6</v>
      </c>
      <c r="E702" s="4"/>
    </row>
    <row r="703" s="1" customFormat="1" ht="30" customHeight="1" spans="1:5">
      <c r="A703" s="4">
        <v>701</v>
      </c>
      <c r="B703" s="4" t="str">
        <f>"2308132411"</f>
        <v>2308132411</v>
      </c>
      <c r="C703" s="4" t="str">
        <f t="shared" si="11"/>
        <v>2023102</v>
      </c>
      <c r="D703" s="4" t="s">
        <v>6</v>
      </c>
      <c r="E703" s="4"/>
    </row>
    <row r="704" s="1" customFormat="1" ht="30" customHeight="1" spans="1:5">
      <c r="A704" s="4">
        <v>702</v>
      </c>
      <c r="B704" s="4" t="str">
        <f>"2308132412"</f>
        <v>2308132412</v>
      </c>
      <c r="C704" s="4" t="str">
        <f t="shared" si="11"/>
        <v>2023102</v>
      </c>
      <c r="D704" s="4">
        <v>75</v>
      </c>
      <c r="E704" s="4"/>
    </row>
    <row r="705" s="1" customFormat="1" ht="30" customHeight="1" spans="1:5">
      <c r="A705" s="4">
        <v>703</v>
      </c>
      <c r="B705" s="4" t="str">
        <f>"2308132413"</f>
        <v>2308132413</v>
      </c>
      <c r="C705" s="4" t="str">
        <f t="shared" si="11"/>
        <v>2023102</v>
      </c>
      <c r="D705" s="4">
        <v>61</v>
      </c>
      <c r="E705" s="4"/>
    </row>
    <row r="706" s="1" customFormat="1" ht="30" customHeight="1" spans="1:5">
      <c r="A706" s="4">
        <v>704</v>
      </c>
      <c r="B706" s="4" t="str">
        <f>"2308132414"</f>
        <v>2308132414</v>
      </c>
      <c r="C706" s="4" t="str">
        <f t="shared" si="11"/>
        <v>2023102</v>
      </c>
      <c r="D706" s="4">
        <v>75</v>
      </c>
      <c r="E706" s="4"/>
    </row>
    <row r="707" s="1" customFormat="1" ht="30" customHeight="1" spans="1:5">
      <c r="A707" s="4">
        <v>705</v>
      </c>
      <c r="B707" s="4" t="str">
        <f>"2308132415"</f>
        <v>2308132415</v>
      </c>
      <c r="C707" s="4" t="str">
        <f t="shared" si="11"/>
        <v>2023102</v>
      </c>
      <c r="D707" s="4">
        <v>51</v>
      </c>
      <c r="E707" s="4"/>
    </row>
    <row r="708" s="1" customFormat="1" ht="30" customHeight="1" spans="1:5">
      <c r="A708" s="4">
        <v>706</v>
      </c>
      <c r="B708" s="4" t="str">
        <f>"2308132416"</f>
        <v>2308132416</v>
      </c>
      <c r="C708" s="4" t="str">
        <f t="shared" si="11"/>
        <v>2023102</v>
      </c>
      <c r="D708" s="4" t="s">
        <v>6</v>
      </c>
      <c r="E708" s="4"/>
    </row>
    <row r="709" s="1" customFormat="1" ht="30" customHeight="1" spans="1:5">
      <c r="A709" s="4">
        <v>707</v>
      </c>
      <c r="B709" s="4" t="str">
        <f>"2308132417"</f>
        <v>2308132417</v>
      </c>
      <c r="C709" s="4" t="str">
        <f t="shared" si="11"/>
        <v>2023102</v>
      </c>
      <c r="D709" s="4">
        <v>70</v>
      </c>
      <c r="E709" s="4"/>
    </row>
    <row r="710" s="1" customFormat="1" ht="30" customHeight="1" spans="1:5">
      <c r="A710" s="4">
        <v>708</v>
      </c>
      <c r="B710" s="4" t="str">
        <f>"2308132418"</f>
        <v>2308132418</v>
      </c>
      <c r="C710" s="4" t="str">
        <f t="shared" si="11"/>
        <v>2023102</v>
      </c>
      <c r="D710" s="4">
        <v>56</v>
      </c>
      <c r="E710" s="4"/>
    </row>
    <row r="711" s="1" customFormat="1" ht="30" customHeight="1" spans="1:5">
      <c r="A711" s="4">
        <v>709</v>
      </c>
      <c r="B711" s="4" t="str">
        <f>"2308132419"</f>
        <v>2308132419</v>
      </c>
      <c r="C711" s="4" t="str">
        <f t="shared" si="11"/>
        <v>2023102</v>
      </c>
      <c r="D711" s="4">
        <v>53</v>
      </c>
      <c r="E711" s="4"/>
    </row>
    <row r="712" s="1" customFormat="1" ht="30" customHeight="1" spans="1:5">
      <c r="A712" s="4">
        <v>710</v>
      </c>
      <c r="B712" s="4" t="str">
        <f>"2308132420"</f>
        <v>2308132420</v>
      </c>
      <c r="C712" s="4" t="str">
        <f t="shared" si="11"/>
        <v>2023102</v>
      </c>
      <c r="D712" s="4">
        <v>73</v>
      </c>
      <c r="E712" s="4"/>
    </row>
    <row r="713" s="1" customFormat="1" ht="30" customHeight="1" spans="1:5">
      <c r="A713" s="4">
        <v>711</v>
      </c>
      <c r="B713" s="4" t="str">
        <f>"2308132421"</f>
        <v>2308132421</v>
      </c>
      <c r="C713" s="4" t="str">
        <f t="shared" si="11"/>
        <v>2023102</v>
      </c>
      <c r="D713" s="4">
        <v>57</v>
      </c>
      <c r="E713" s="4"/>
    </row>
    <row r="714" s="1" customFormat="1" ht="30" customHeight="1" spans="1:5">
      <c r="A714" s="4">
        <v>712</v>
      </c>
      <c r="B714" s="4" t="str">
        <f>"2308132422"</f>
        <v>2308132422</v>
      </c>
      <c r="C714" s="4" t="str">
        <f t="shared" si="11"/>
        <v>2023102</v>
      </c>
      <c r="D714" s="4">
        <v>79</v>
      </c>
      <c r="E714" s="4"/>
    </row>
    <row r="715" s="1" customFormat="1" ht="30" customHeight="1" spans="1:5">
      <c r="A715" s="4">
        <v>713</v>
      </c>
      <c r="B715" s="4" t="str">
        <f>"2308132423"</f>
        <v>2308132423</v>
      </c>
      <c r="C715" s="4" t="str">
        <f t="shared" si="11"/>
        <v>2023102</v>
      </c>
      <c r="D715" s="4" t="s">
        <v>6</v>
      </c>
      <c r="E715" s="4"/>
    </row>
    <row r="716" s="1" customFormat="1" ht="30" customHeight="1" spans="1:5">
      <c r="A716" s="4">
        <v>714</v>
      </c>
      <c r="B716" s="4" t="str">
        <f>"2308132424"</f>
        <v>2308132424</v>
      </c>
      <c r="C716" s="4" t="str">
        <f t="shared" si="11"/>
        <v>2023102</v>
      </c>
      <c r="D716" s="4" t="s">
        <v>6</v>
      </c>
      <c r="E716" s="4"/>
    </row>
    <row r="717" s="1" customFormat="1" ht="30" customHeight="1" spans="1:5">
      <c r="A717" s="4">
        <v>715</v>
      </c>
      <c r="B717" s="4" t="str">
        <f>"2308132425"</f>
        <v>2308132425</v>
      </c>
      <c r="C717" s="4" t="str">
        <f t="shared" si="11"/>
        <v>2023102</v>
      </c>
      <c r="D717" s="4" t="s">
        <v>6</v>
      </c>
      <c r="E717" s="4"/>
    </row>
    <row r="718" s="1" customFormat="1" ht="30" customHeight="1" spans="1:5">
      <c r="A718" s="4">
        <v>716</v>
      </c>
      <c r="B718" s="4" t="str">
        <f>"2308132426"</f>
        <v>2308132426</v>
      </c>
      <c r="C718" s="4" t="str">
        <f t="shared" si="11"/>
        <v>2023102</v>
      </c>
      <c r="D718" s="4">
        <v>68</v>
      </c>
      <c r="E718" s="4"/>
    </row>
    <row r="719" s="1" customFormat="1" ht="30" customHeight="1" spans="1:5">
      <c r="A719" s="4">
        <v>717</v>
      </c>
      <c r="B719" s="4" t="str">
        <f>"2308132427"</f>
        <v>2308132427</v>
      </c>
      <c r="C719" s="4" t="str">
        <f t="shared" si="11"/>
        <v>2023102</v>
      </c>
      <c r="D719" s="4" t="s">
        <v>6</v>
      </c>
      <c r="E719" s="4"/>
    </row>
    <row r="720" s="1" customFormat="1" ht="30" customHeight="1" spans="1:5">
      <c r="A720" s="4">
        <v>718</v>
      </c>
      <c r="B720" s="4" t="str">
        <f>"2308132428"</f>
        <v>2308132428</v>
      </c>
      <c r="C720" s="4" t="str">
        <f t="shared" si="11"/>
        <v>2023102</v>
      </c>
      <c r="D720" s="4">
        <v>58</v>
      </c>
      <c r="E720" s="4"/>
    </row>
    <row r="721" s="1" customFormat="1" ht="30" customHeight="1" spans="1:5">
      <c r="A721" s="4">
        <v>719</v>
      </c>
      <c r="B721" s="4" t="str">
        <f>"2308132429"</f>
        <v>2308132429</v>
      </c>
      <c r="C721" s="4" t="str">
        <f t="shared" si="11"/>
        <v>2023102</v>
      </c>
      <c r="D721" s="4" t="s">
        <v>6</v>
      </c>
      <c r="E721" s="4"/>
    </row>
    <row r="722" s="1" customFormat="1" ht="30" customHeight="1" spans="1:5">
      <c r="A722" s="4">
        <v>720</v>
      </c>
      <c r="B722" s="4" t="str">
        <f>"2308132430"</f>
        <v>2308132430</v>
      </c>
      <c r="C722" s="4" t="str">
        <f t="shared" si="11"/>
        <v>2023102</v>
      </c>
      <c r="D722" s="4">
        <v>50</v>
      </c>
      <c r="E722" s="4"/>
    </row>
    <row r="723" s="1" customFormat="1" ht="30" customHeight="1" spans="1:5">
      <c r="A723" s="4">
        <v>721</v>
      </c>
      <c r="B723" s="4" t="str">
        <f>"2308132501"</f>
        <v>2308132501</v>
      </c>
      <c r="C723" s="4" t="str">
        <f t="shared" si="11"/>
        <v>2023102</v>
      </c>
      <c r="D723" s="4" t="s">
        <v>6</v>
      </c>
      <c r="E723" s="4"/>
    </row>
    <row r="724" s="1" customFormat="1" ht="30" customHeight="1" spans="1:5">
      <c r="A724" s="4">
        <v>722</v>
      </c>
      <c r="B724" s="4" t="str">
        <f>"2308132502"</f>
        <v>2308132502</v>
      </c>
      <c r="C724" s="4" t="str">
        <f t="shared" si="11"/>
        <v>2023102</v>
      </c>
      <c r="D724" s="4">
        <v>81</v>
      </c>
      <c r="E724" s="4"/>
    </row>
    <row r="725" s="1" customFormat="1" ht="30" customHeight="1" spans="1:5">
      <c r="A725" s="4">
        <v>723</v>
      </c>
      <c r="B725" s="4" t="str">
        <f>"2308132503"</f>
        <v>2308132503</v>
      </c>
      <c r="C725" s="4" t="str">
        <f t="shared" si="11"/>
        <v>2023102</v>
      </c>
      <c r="D725" s="4" t="s">
        <v>6</v>
      </c>
      <c r="E725" s="4"/>
    </row>
    <row r="726" s="1" customFormat="1" ht="30" customHeight="1" spans="1:5">
      <c r="A726" s="4">
        <v>724</v>
      </c>
      <c r="B726" s="4" t="str">
        <f>"2308132504"</f>
        <v>2308132504</v>
      </c>
      <c r="C726" s="4" t="str">
        <f t="shared" si="11"/>
        <v>2023102</v>
      </c>
      <c r="D726" s="4">
        <v>54</v>
      </c>
      <c r="E726" s="4"/>
    </row>
    <row r="727" s="1" customFormat="1" ht="30" customHeight="1" spans="1:5">
      <c r="A727" s="4">
        <v>725</v>
      </c>
      <c r="B727" s="4" t="str">
        <f>"2308132505"</f>
        <v>2308132505</v>
      </c>
      <c r="C727" s="4" t="str">
        <f t="shared" si="11"/>
        <v>2023102</v>
      </c>
      <c r="D727" s="4" t="s">
        <v>6</v>
      </c>
      <c r="E727" s="4"/>
    </row>
    <row r="728" s="1" customFormat="1" ht="30" customHeight="1" spans="1:5">
      <c r="A728" s="4">
        <v>726</v>
      </c>
      <c r="B728" s="4" t="str">
        <f>"2308132506"</f>
        <v>2308132506</v>
      </c>
      <c r="C728" s="4" t="str">
        <f t="shared" si="11"/>
        <v>2023102</v>
      </c>
      <c r="D728" s="4">
        <v>59</v>
      </c>
      <c r="E728" s="4"/>
    </row>
    <row r="729" s="1" customFormat="1" ht="30" customHeight="1" spans="1:5">
      <c r="A729" s="4">
        <v>727</v>
      </c>
      <c r="B729" s="4" t="str">
        <f>"2308132507"</f>
        <v>2308132507</v>
      </c>
      <c r="C729" s="4" t="str">
        <f t="shared" si="11"/>
        <v>2023102</v>
      </c>
      <c r="D729" s="4">
        <v>74</v>
      </c>
      <c r="E729" s="4"/>
    </row>
    <row r="730" s="1" customFormat="1" ht="30" customHeight="1" spans="1:5">
      <c r="A730" s="4">
        <v>728</v>
      </c>
      <c r="B730" s="4" t="str">
        <f>"2308132508"</f>
        <v>2308132508</v>
      </c>
      <c r="C730" s="4" t="str">
        <f t="shared" si="11"/>
        <v>2023102</v>
      </c>
      <c r="D730" s="4">
        <v>56</v>
      </c>
      <c r="E730" s="4"/>
    </row>
    <row r="731" s="1" customFormat="1" ht="30" customHeight="1" spans="1:5">
      <c r="A731" s="4">
        <v>729</v>
      </c>
      <c r="B731" s="4" t="str">
        <f>"2308132509"</f>
        <v>2308132509</v>
      </c>
      <c r="C731" s="4" t="str">
        <f t="shared" si="11"/>
        <v>2023102</v>
      </c>
      <c r="D731" s="4">
        <v>60</v>
      </c>
      <c r="E731" s="4"/>
    </row>
    <row r="732" s="1" customFormat="1" ht="30" customHeight="1" spans="1:5">
      <c r="A732" s="4">
        <v>730</v>
      </c>
      <c r="B732" s="4" t="str">
        <f>"2308132510"</f>
        <v>2308132510</v>
      </c>
      <c r="C732" s="4" t="str">
        <f t="shared" si="11"/>
        <v>2023102</v>
      </c>
      <c r="D732" s="4">
        <v>51</v>
      </c>
      <c r="E732" s="4"/>
    </row>
    <row r="733" s="1" customFormat="1" ht="30" customHeight="1" spans="1:5">
      <c r="A733" s="4">
        <v>731</v>
      </c>
      <c r="B733" s="4" t="str">
        <f>"2308132511"</f>
        <v>2308132511</v>
      </c>
      <c r="C733" s="4" t="str">
        <f t="shared" si="11"/>
        <v>2023102</v>
      </c>
      <c r="D733" s="4">
        <v>50</v>
      </c>
      <c r="E733" s="4"/>
    </row>
    <row r="734" s="1" customFormat="1" ht="30" customHeight="1" spans="1:5">
      <c r="A734" s="4">
        <v>732</v>
      </c>
      <c r="B734" s="4" t="str">
        <f>"2308132512"</f>
        <v>2308132512</v>
      </c>
      <c r="C734" s="4" t="str">
        <f t="shared" si="11"/>
        <v>2023102</v>
      </c>
      <c r="D734" s="4">
        <v>75</v>
      </c>
      <c r="E734" s="4"/>
    </row>
    <row r="735" s="1" customFormat="1" ht="30" customHeight="1" spans="1:5">
      <c r="A735" s="4">
        <v>733</v>
      </c>
      <c r="B735" s="4" t="str">
        <f>"2308132513"</f>
        <v>2308132513</v>
      </c>
      <c r="C735" s="4" t="str">
        <f t="shared" si="11"/>
        <v>2023102</v>
      </c>
      <c r="D735" s="4" t="s">
        <v>6</v>
      </c>
      <c r="E735" s="4"/>
    </row>
    <row r="736" s="1" customFormat="1" ht="30" customHeight="1" spans="1:5">
      <c r="A736" s="4">
        <v>734</v>
      </c>
      <c r="B736" s="4" t="str">
        <f>"2308132514"</f>
        <v>2308132514</v>
      </c>
      <c r="C736" s="4" t="str">
        <f t="shared" si="11"/>
        <v>2023102</v>
      </c>
      <c r="D736" s="4" t="s">
        <v>6</v>
      </c>
      <c r="E736" s="4"/>
    </row>
    <row r="737" s="1" customFormat="1" ht="30" customHeight="1" spans="1:5">
      <c r="A737" s="4">
        <v>735</v>
      </c>
      <c r="B737" s="4" t="str">
        <f>"2308132515"</f>
        <v>2308132515</v>
      </c>
      <c r="C737" s="4" t="str">
        <f t="shared" si="11"/>
        <v>2023102</v>
      </c>
      <c r="D737" s="4" t="s">
        <v>6</v>
      </c>
      <c r="E737" s="4"/>
    </row>
    <row r="738" s="1" customFormat="1" ht="30" customHeight="1" spans="1:5">
      <c r="A738" s="4">
        <v>736</v>
      </c>
      <c r="B738" s="4" t="str">
        <f>"2308132516"</f>
        <v>2308132516</v>
      </c>
      <c r="C738" s="4" t="str">
        <f t="shared" si="11"/>
        <v>2023102</v>
      </c>
      <c r="D738" s="4">
        <v>52</v>
      </c>
      <c r="E738" s="4"/>
    </row>
    <row r="739" s="1" customFormat="1" ht="30" customHeight="1" spans="1:5">
      <c r="A739" s="4">
        <v>737</v>
      </c>
      <c r="B739" s="4" t="str">
        <f>"2308132517"</f>
        <v>2308132517</v>
      </c>
      <c r="C739" s="4" t="str">
        <f t="shared" si="11"/>
        <v>2023102</v>
      </c>
      <c r="D739" s="4">
        <v>71</v>
      </c>
      <c r="E739" s="4"/>
    </row>
    <row r="740" s="1" customFormat="1" ht="30" customHeight="1" spans="1:5">
      <c r="A740" s="4">
        <v>738</v>
      </c>
      <c r="B740" s="4" t="str">
        <f>"2308132518"</f>
        <v>2308132518</v>
      </c>
      <c r="C740" s="4" t="str">
        <f t="shared" si="11"/>
        <v>2023102</v>
      </c>
      <c r="D740" s="4">
        <v>56</v>
      </c>
      <c r="E740" s="4"/>
    </row>
    <row r="741" s="1" customFormat="1" ht="30" customHeight="1" spans="1:5">
      <c r="A741" s="4">
        <v>739</v>
      </c>
      <c r="B741" s="4" t="str">
        <f>"2308132519"</f>
        <v>2308132519</v>
      </c>
      <c r="C741" s="4" t="str">
        <f t="shared" si="11"/>
        <v>2023102</v>
      </c>
      <c r="D741" s="4">
        <v>66</v>
      </c>
      <c r="E741" s="4"/>
    </row>
    <row r="742" s="1" customFormat="1" ht="30" customHeight="1" spans="1:5">
      <c r="A742" s="4">
        <v>740</v>
      </c>
      <c r="B742" s="4" t="str">
        <f>"2308132520"</f>
        <v>2308132520</v>
      </c>
      <c r="C742" s="4" t="str">
        <f t="shared" si="11"/>
        <v>2023102</v>
      </c>
      <c r="D742" s="4" t="s">
        <v>6</v>
      </c>
      <c r="E742" s="4"/>
    </row>
    <row r="743" s="1" customFormat="1" ht="30" customHeight="1" spans="1:5">
      <c r="A743" s="4">
        <v>741</v>
      </c>
      <c r="B743" s="4" t="str">
        <f>"2308132521"</f>
        <v>2308132521</v>
      </c>
      <c r="C743" s="4" t="str">
        <f t="shared" si="11"/>
        <v>2023102</v>
      </c>
      <c r="D743" s="4" t="s">
        <v>6</v>
      </c>
      <c r="E743" s="4"/>
    </row>
    <row r="744" s="1" customFormat="1" ht="30" customHeight="1" spans="1:5">
      <c r="A744" s="4">
        <v>742</v>
      </c>
      <c r="B744" s="4" t="str">
        <f>"2308132522"</f>
        <v>2308132522</v>
      </c>
      <c r="C744" s="4" t="str">
        <f t="shared" si="11"/>
        <v>2023102</v>
      </c>
      <c r="D744" s="4">
        <v>69</v>
      </c>
      <c r="E744" s="4"/>
    </row>
    <row r="745" s="1" customFormat="1" ht="30" customHeight="1" spans="1:5">
      <c r="A745" s="4">
        <v>743</v>
      </c>
      <c r="B745" s="4" t="str">
        <f>"2308132523"</f>
        <v>2308132523</v>
      </c>
      <c r="C745" s="4" t="str">
        <f t="shared" si="11"/>
        <v>2023102</v>
      </c>
      <c r="D745" s="4">
        <v>48</v>
      </c>
      <c r="E745" s="4"/>
    </row>
    <row r="746" s="1" customFormat="1" ht="30" customHeight="1" spans="1:5">
      <c r="A746" s="4">
        <v>744</v>
      </c>
      <c r="B746" s="4" t="str">
        <f>"2308132524"</f>
        <v>2308132524</v>
      </c>
      <c r="C746" s="4" t="str">
        <f t="shared" si="11"/>
        <v>2023102</v>
      </c>
      <c r="D746" s="4">
        <v>50</v>
      </c>
      <c r="E746" s="4"/>
    </row>
    <row r="747" s="1" customFormat="1" ht="30" customHeight="1" spans="1:5">
      <c r="A747" s="4">
        <v>745</v>
      </c>
      <c r="B747" s="4" t="str">
        <f>"2308132525"</f>
        <v>2308132525</v>
      </c>
      <c r="C747" s="4" t="str">
        <f t="shared" si="11"/>
        <v>2023102</v>
      </c>
      <c r="D747" s="4" t="s">
        <v>6</v>
      </c>
      <c r="E747" s="4"/>
    </row>
    <row r="748" s="1" customFormat="1" ht="30" customHeight="1" spans="1:5">
      <c r="A748" s="4">
        <v>746</v>
      </c>
      <c r="B748" s="4" t="str">
        <f>"2308132526"</f>
        <v>2308132526</v>
      </c>
      <c r="C748" s="4" t="str">
        <f t="shared" si="11"/>
        <v>2023102</v>
      </c>
      <c r="D748" s="4">
        <v>56</v>
      </c>
      <c r="E748" s="4"/>
    </row>
    <row r="749" s="1" customFormat="1" ht="30" customHeight="1" spans="1:5">
      <c r="A749" s="4">
        <v>747</v>
      </c>
      <c r="B749" s="4" t="str">
        <f>"2308132527"</f>
        <v>2308132527</v>
      </c>
      <c r="C749" s="4" t="str">
        <f t="shared" si="11"/>
        <v>2023102</v>
      </c>
      <c r="D749" s="4" t="s">
        <v>6</v>
      </c>
      <c r="E749" s="4"/>
    </row>
    <row r="750" s="1" customFormat="1" ht="30" customHeight="1" spans="1:5">
      <c r="A750" s="4">
        <v>748</v>
      </c>
      <c r="B750" s="4" t="str">
        <f>"2308132528"</f>
        <v>2308132528</v>
      </c>
      <c r="C750" s="4" t="str">
        <f t="shared" si="11"/>
        <v>2023102</v>
      </c>
      <c r="D750" s="4" t="s">
        <v>6</v>
      </c>
      <c r="E750" s="4"/>
    </row>
    <row r="751" s="1" customFormat="1" ht="30" customHeight="1" spans="1:5">
      <c r="A751" s="4">
        <v>749</v>
      </c>
      <c r="B751" s="4" t="str">
        <f>"2308132529"</f>
        <v>2308132529</v>
      </c>
      <c r="C751" s="4" t="str">
        <f t="shared" si="11"/>
        <v>2023102</v>
      </c>
      <c r="D751" s="4">
        <v>82</v>
      </c>
      <c r="E751" s="4"/>
    </row>
    <row r="752" s="1" customFormat="1" ht="30" customHeight="1" spans="1:5">
      <c r="A752" s="4">
        <v>750</v>
      </c>
      <c r="B752" s="4" t="str">
        <f>"2308132530"</f>
        <v>2308132530</v>
      </c>
      <c r="C752" s="4" t="str">
        <f t="shared" si="11"/>
        <v>2023102</v>
      </c>
      <c r="D752" s="4">
        <v>55</v>
      </c>
      <c r="E752" s="4"/>
    </row>
    <row r="753" s="1" customFormat="1" ht="30" customHeight="1" spans="1:5">
      <c r="A753" s="4">
        <v>751</v>
      </c>
      <c r="B753" s="4" t="str">
        <f>"2308132601"</f>
        <v>2308132601</v>
      </c>
      <c r="C753" s="4" t="str">
        <f t="shared" si="11"/>
        <v>2023102</v>
      </c>
      <c r="D753" s="4" t="s">
        <v>6</v>
      </c>
      <c r="E753" s="4"/>
    </row>
    <row r="754" s="1" customFormat="1" ht="30" customHeight="1" spans="1:5">
      <c r="A754" s="4">
        <v>752</v>
      </c>
      <c r="B754" s="4" t="str">
        <f>"2308132602"</f>
        <v>2308132602</v>
      </c>
      <c r="C754" s="4" t="str">
        <f t="shared" si="11"/>
        <v>2023102</v>
      </c>
      <c r="D754" s="4">
        <v>71</v>
      </c>
      <c r="E754" s="4"/>
    </row>
    <row r="755" s="1" customFormat="1" ht="30" customHeight="1" spans="1:5">
      <c r="A755" s="4">
        <v>753</v>
      </c>
      <c r="B755" s="4" t="str">
        <f>"2308132603"</f>
        <v>2308132603</v>
      </c>
      <c r="C755" s="4" t="str">
        <f t="shared" si="11"/>
        <v>2023102</v>
      </c>
      <c r="D755" s="4">
        <v>67</v>
      </c>
      <c r="E755" s="4"/>
    </row>
    <row r="756" s="1" customFormat="1" ht="30" customHeight="1" spans="1:5">
      <c r="A756" s="4">
        <v>754</v>
      </c>
      <c r="B756" s="4" t="str">
        <f>"2308132604"</f>
        <v>2308132604</v>
      </c>
      <c r="C756" s="4" t="str">
        <f t="shared" si="11"/>
        <v>2023102</v>
      </c>
      <c r="D756" s="4">
        <v>64</v>
      </c>
      <c r="E756" s="4"/>
    </row>
    <row r="757" s="1" customFormat="1" ht="30" customHeight="1" spans="1:5">
      <c r="A757" s="4">
        <v>755</v>
      </c>
      <c r="B757" s="4" t="str">
        <f>"2308132605"</f>
        <v>2308132605</v>
      </c>
      <c r="C757" s="4" t="str">
        <f t="shared" si="11"/>
        <v>2023102</v>
      </c>
      <c r="D757" s="4">
        <v>63</v>
      </c>
      <c r="E757" s="4"/>
    </row>
    <row r="758" s="1" customFormat="1" ht="30" customHeight="1" spans="1:5">
      <c r="A758" s="4">
        <v>756</v>
      </c>
      <c r="B758" s="4" t="str">
        <f>"2308132606"</f>
        <v>2308132606</v>
      </c>
      <c r="C758" s="4" t="str">
        <f t="shared" si="11"/>
        <v>2023102</v>
      </c>
      <c r="D758" s="4" t="s">
        <v>6</v>
      </c>
      <c r="E758" s="4"/>
    </row>
    <row r="759" s="1" customFormat="1" ht="30" customHeight="1" spans="1:5">
      <c r="A759" s="4">
        <v>757</v>
      </c>
      <c r="B759" s="4" t="str">
        <f>"2308132607"</f>
        <v>2308132607</v>
      </c>
      <c r="C759" s="4" t="str">
        <f t="shared" ref="C759:C822" si="12">"2023102"</f>
        <v>2023102</v>
      </c>
      <c r="D759" s="4">
        <v>64</v>
      </c>
      <c r="E759" s="4"/>
    </row>
    <row r="760" s="1" customFormat="1" ht="30" customHeight="1" spans="1:5">
      <c r="A760" s="4">
        <v>758</v>
      </c>
      <c r="B760" s="4" t="str">
        <f>"2308132608"</f>
        <v>2308132608</v>
      </c>
      <c r="C760" s="4" t="str">
        <f t="shared" si="12"/>
        <v>2023102</v>
      </c>
      <c r="D760" s="4">
        <v>66</v>
      </c>
      <c r="E760" s="4"/>
    </row>
    <row r="761" s="1" customFormat="1" ht="30" customHeight="1" spans="1:5">
      <c r="A761" s="4">
        <v>759</v>
      </c>
      <c r="B761" s="4" t="str">
        <f>"2308132609"</f>
        <v>2308132609</v>
      </c>
      <c r="C761" s="4" t="str">
        <f t="shared" si="12"/>
        <v>2023102</v>
      </c>
      <c r="D761" s="4">
        <v>48</v>
      </c>
      <c r="E761" s="4"/>
    </row>
    <row r="762" s="1" customFormat="1" ht="30" customHeight="1" spans="1:5">
      <c r="A762" s="4">
        <v>760</v>
      </c>
      <c r="B762" s="4" t="str">
        <f>"2308132610"</f>
        <v>2308132610</v>
      </c>
      <c r="C762" s="4" t="str">
        <f t="shared" si="12"/>
        <v>2023102</v>
      </c>
      <c r="D762" s="4">
        <v>63</v>
      </c>
      <c r="E762" s="4"/>
    </row>
    <row r="763" s="1" customFormat="1" ht="30" customHeight="1" spans="1:5">
      <c r="A763" s="4">
        <v>761</v>
      </c>
      <c r="B763" s="4" t="str">
        <f>"2308132611"</f>
        <v>2308132611</v>
      </c>
      <c r="C763" s="4" t="str">
        <f t="shared" si="12"/>
        <v>2023102</v>
      </c>
      <c r="D763" s="4">
        <v>55</v>
      </c>
      <c r="E763" s="4"/>
    </row>
    <row r="764" s="1" customFormat="1" ht="30" customHeight="1" spans="1:5">
      <c r="A764" s="4">
        <v>762</v>
      </c>
      <c r="B764" s="4" t="str">
        <f>"2308132612"</f>
        <v>2308132612</v>
      </c>
      <c r="C764" s="4" t="str">
        <f t="shared" si="12"/>
        <v>2023102</v>
      </c>
      <c r="D764" s="4">
        <v>71</v>
      </c>
      <c r="E764" s="4"/>
    </row>
    <row r="765" s="1" customFormat="1" ht="30" customHeight="1" spans="1:5">
      <c r="A765" s="4">
        <v>763</v>
      </c>
      <c r="B765" s="4" t="str">
        <f>"2308132613"</f>
        <v>2308132613</v>
      </c>
      <c r="C765" s="4" t="str">
        <f t="shared" si="12"/>
        <v>2023102</v>
      </c>
      <c r="D765" s="4">
        <v>76</v>
      </c>
      <c r="E765" s="4"/>
    </row>
    <row r="766" s="1" customFormat="1" ht="30" customHeight="1" spans="1:5">
      <c r="A766" s="4">
        <v>764</v>
      </c>
      <c r="B766" s="4" t="str">
        <f>"2308132614"</f>
        <v>2308132614</v>
      </c>
      <c r="C766" s="4" t="str">
        <f t="shared" si="12"/>
        <v>2023102</v>
      </c>
      <c r="D766" s="4">
        <v>54</v>
      </c>
      <c r="E766" s="4"/>
    </row>
    <row r="767" s="1" customFormat="1" ht="30" customHeight="1" spans="1:5">
      <c r="A767" s="4">
        <v>765</v>
      </c>
      <c r="B767" s="4" t="str">
        <f>"2308132615"</f>
        <v>2308132615</v>
      </c>
      <c r="C767" s="4" t="str">
        <f t="shared" si="12"/>
        <v>2023102</v>
      </c>
      <c r="D767" s="4" t="s">
        <v>6</v>
      </c>
      <c r="E767" s="4"/>
    </row>
    <row r="768" s="1" customFormat="1" ht="30" customHeight="1" spans="1:5">
      <c r="A768" s="4">
        <v>766</v>
      </c>
      <c r="B768" s="4" t="str">
        <f>"2308132616"</f>
        <v>2308132616</v>
      </c>
      <c r="C768" s="4" t="str">
        <f t="shared" si="12"/>
        <v>2023102</v>
      </c>
      <c r="D768" s="4" t="s">
        <v>6</v>
      </c>
      <c r="E768" s="4"/>
    </row>
    <row r="769" s="1" customFormat="1" ht="30" customHeight="1" spans="1:5">
      <c r="A769" s="4">
        <v>767</v>
      </c>
      <c r="B769" s="4" t="str">
        <f>"2308132617"</f>
        <v>2308132617</v>
      </c>
      <c r="C769" s="4" t="str">
        <f t="shared" si="12"/>
        <v>2023102</v>
      </c>
      <c r="D769" s="4">
        <v>74</v>
      </c>
      <c r="E769" s="4"/>
    </row>
    <row r="770" s="1" customFormat="1" ht="30" customHeight="1" spans="1:5">
      <c r="A770" s="4">
        <v>768</v>
      </c>
      <c r="B770" s="4" t="str">
        <f>"2308132618"</f>
        <v>2308132618</v>
      </c>
      <c r="C770" s="4" t="str">
        <f t="shared" si="12"/>
        <v>2023102</v>
      </c>
      <c r="D770" s="4">
        <v>69</v>
      </c>
      <c r="E770" s="4"/>
    </row>
    <row r="771" s="1" customFormat="1" ht="30" customHeight="1" spans="1:5">
      <c r="A771" s="4">
        <v>769</v>
      </c>
      <c r="B771" s="4" t="str">
        <f>"2308132619"</f>
        <v>2308132619</v>
      </c>
      <c r="C771" s="4" t="str">
        <f t="shared" si="12"/>
        <v>2023102</v>
      </c>
      <c r="D771" s="4">
        <v>69</v>
      </c>
      <c r="E771" s="4"/>
    </row>
    <row r="772" s="1" customFormat="1" ht="30" customHeight="1" spans="1:5">
      <c r="A772" s="4">
        <v>770</v>
      </c>
      <c r="B772" s="4" t="str">
        <f>"2308132620"</f>
        <v>2308132620</v>
      </c>
      <c r="C772" s="4" t="str">
        <f t="shared" si="12"/>
        <v>2023102</v>
      </c>
      <c r="D772" s="4" t="s">
        <v>6</v>
      </c>
      <c r="E772" s="4"/>
    </row>
    <row r="773" s="1" customFormat="1" ht="30" customHeight="1" spans="1:5">
      <c r="A773" s="4">
        <v>771</v>
      </c>
      <c r="B773" s="4" t="str">
        <f>"2308132621"</f>
        <v>2308132621</v>
      </c>
      <c r="C773" s="4" t="str">
        <f t="shared" si="12"/>
        <v>2023102</v>
      </c>
      <c r="D773" s="4">
        <v>54</v>
      </c>
      <c r="E773" s="4"/>
    </row>
    <row r="774" s="1" customFormat="1" ht="30" customHeight="1" spans="1:5">
      <c r="A774" s="4">
        <v>772</v>
      </c>
      <c r="B774" s="4" t="str">
        <f>"2308132622"</f>
        <v>2308132622</v>
      </c>
      <c r="C774" s="4" t="str">
        <f t="shared" si="12"/>
        <v>2023102</v>
      </c>
      <c r="D774" s="4">
        <v>70</v>
      </c>
      <c r="E774" s="4"/>
    </row>
    <row r="775" s="1" customFormat="1" ht="30" customHeight="1" spans="1:5">
      <c r="A775" s="4">
        <v>773</v>
      </c>
      <c r="B775" s="4" t="str">
        <f>"2308132623"</f>
        <v>2308132623</v>
      </c>
      <c r="C775" s="4" t="str">
        <f t="shared" si="12"/>
        <v>2023102</v>
      </c>
      <c r="D775" s="4">
        <v>59</v>
      </c>
      <c r="E775" s="4"/>
    </row>
    <row r="776" s="1" customFormat="1" ht="30" customHeight="1" spans="1:5">
      <c r="A776" s="4">
        <v>774</v>
      </c>
      <c r="B776" s="4" t="str">
        <f>"2308132624"</f>
        <v>2308132624</v>
      </c>
      <c r="C776" s="4" t="str">
        <f t="shared" si="12"/>
        <v>2023102</v>
      </c>
      <c r="D776" s="4">
        <v>64</v>
      </c>
      <c r="E776" s="4"/>
    </row>
    <row r="777" s="1" customFormat="1" ht="30" customHeight="1" spans="1:5">
      <c r="A777" s="4">
        <v>775</v>
      </c>
      <c r="B777" s="4" t="str">
        <f>"2308132625"</f>
        <v>2308132625</v>
      </c>
      <c r="C777" s="4" t="str">
        <f t="shared" si="12"/>
        <v>2023102</v>
      </c>
      <c r="D777" s="4">
        <v>27</v>
      </c>
      <c r="E777" s="4"/>
    </row>
    <row r="778" s="1" customFormat="1" ht="30" customHeight="1" spans="1:5">
      <c r="A778" s="4">
        <v>776</v>
      </c>
      <c r="B778" s="4" t="str">
        <f>"2308132626"</f>
        <v>2308132626</v>
      </c>
      <c r="C778" s="4" t="str">
        <f t="shared" si="12"/>
        <v>2023102</v>
      </c>
      <c r="D778" s="4">
        <v>68</v>
      </c>
      <c r="E778" s="4"/>
    </row>
    <row r="779" s="1" customFormat="1" ht="30" customHeight="1" spans="1:5">
      <c r="A779" s="4">
        <v>777</v>
      </c>
      <c r="B779" s="4" t="str">
        <f>"2308132627"</f>
        <v>2308132627</v>
      </c>
      <c r="C779" s="4" t="str">
        <f t="shared" si="12"/>
        <v>2023102</v>
      </c>
      <c r="D779" s="4">
        <v>59</v>
      </c>
      <c r="E779" s="4"/>
    </row>
    <row r="780" s="1" customFormat="1" ht="30" customHeight="1" spans="1:5">
      <c r="A780" s="4">
        <v>778</v>
      </c>
      <c r="B780" s="4" t="str">
        <f>"2308132628"</f>
        <v>2308132628</v>
      </c>
      <c r="C780" s="4" t="str">
        <f t="shared" si="12"/>
        <v>2023102</v>
      </c>
      <c r="D780" s="4" t="s">
        <v>6</v>
      </c>
      <c r="E780" s="4"/>
    </row>
    <row r="781" s="1" customFormat="1" ht="30" customHeight="1" spans="1:5">
      <c r="A781" s="4">
        <v>779</v>
      </c>
      <c r="B781" s="4" t="str">
        <f>"2308132629"</f>
        <v>2308132629</v>
      </c>
      <c r="C781" s="4" t="str">
        <f t="shared" si="12"/>
        <v>2023102</v>
      </c>
      <c r="D781" s="4">
        <v>70</v>
      </c>
      <c r="E781" s="4"/>
    </row>
    <row r="782" s="1" customFormat="1" ht="30" customHeight="1" spans="1:5">
      <c r="A782" s="4">
        <v>780</v>
      </c>
      <c r="B782" s="4" t="str">
        <f>"2308132630"</f>
        <v>2308132630</v>
      </c>
      <c r="C782" s="4" t="str">
        <f t="shared" si="12"/>
        <v>2023102</v>
      </c>
      <c r="D782" s="4">
        <v>58</v>
      </c>
      <c r="E782" s="4"/>
    </row>
    <row r="783" s="1" customFormat="1" ht="30" customHeight="1" spans="1:5">
      <c r="A783" s="4">
        <v>781</v>
      </c>
      <c r="B783" s="4" t="str">
        <f>"2308132701"</f>
        <v>2308132701</v>
      </c>
      <c r="C783" s="4" t="str">
        <f t="shared" si="12"/>
        <v>2023102</v>
      </c>
      <c r="D783" s="4">
        <v>72</v>
      </c>
      <c r="E783" s="4"/>
    </row>
    <row r="784" s="1" customFormat="1" ht="30" customHeight="1" spans="1:5">
      <c r="A784" s="4">
        <v>782</v>
      </c>
      <c r="B784" s="4" t="str">
        <f>"2308132702"</f>
        <v>2308132702</v>
      </c>
      <c r="C784" s="4" t="str">
        <f t="shared" si="12"/>
        <v>2023102</v>
      </c>
      <c r="D784" s="4">
        <v>68</v>
      </c>
      <c r="E784" s="4"/>
    </row>
    <row r="785" s="1" customFormat="1" ht="30" customHeight="1" spans="1:5">
      <c r="A785" s="4">
        <v>783</v>
      </c>
      <c r="B785" s="4" t="str">
        <f>"2308132703"</f>
        <v>2308132703</v>
      </c>
      <c r="C785" s="4" t="str">
        <f t="shared" si="12"/>
        <v>2023102</v>
      </c>
      <c r="D785" s="4">
        <v>49</v>
      </c>
      <c r="E785" s="4"/>
    </row>
    <row r="786" s="1" customFormat="1" ht="30" customHeight="1" spans="1:5">
      <c r="A786" s="4">
        <v>784</v>
      </c>
      <c r="B786" s="4" t="str">
        <f>"2308132704"</f>
        <v>2308132704</v>
      </c>
      <c r="C786" s="4" t="str">
        <f t="shared" si="12"/>
        <v>2023102</v>
      </c>
      <c r="D786" s="4" t="s">
        <v>6</v>
      </c>
      <c r="E786" s="4"/>
    </row>
    <row r="787" s="1" customFormat="1" ht="30" customHeight="1" spans="1:5">
      <c r="A787" s="4">
        <v>785</v>
      </c>
      <c r="B787" s="4" t="str">
        <f>"2308132705"</f>
        <v>2308132705</v>
      </c>
      <c r="C787" s="4" t="str">
        <f t="shared" si="12"/>
        <v>2023102</v>
      </c>
      <c r="D787" s="4">
        <v>57</v>
      </c>
      <c r="E787" s="4"/>
    </row>
    <row r="788" s="1" customFormat="1" ht="30" customHeight="1" spans="1:5">
      <c r="A788" s="4">
        <v>786</v>
      </c>
      <c r="B788" s="4" t="str">
        <f>"2308132706"</f>
        <v>2308132706</v>
      </c>
      <c r="C788" s="4" t="str">
        <f t="shared" si="12"/>
        <v>2023102</v>
      </c>
      <c r="D788" s="4" t="s">
        <v>6</v>
      </c>
      <c r="E788" s="4"/>
    </row>
    <row r="789" s="1" customFormat="1" ht="30" customHeight="1" spans="1:5">
      <c r="A789" s="4">
        <v>787</v>
      </c>
      <c r="B789" s="4" t="str">
        <f>"2308132707"</f>
        <v>2308132707</v>
      </c>
      <c r="C789" s="4" t="str">
        <f t="shared" si="12"/>
        <v>2023102</v>
      </c>
      <c r="D789" s="4">
        <v>65</v>
      </c>
      <c r="E789" s="4"/>
    </row>
    <row r="790" s="1" customFormat="1" ht="30" customHeight="1" spans="1:5">
      <c r="A790" s="4">
        <v>788</v>
      </c>
      <c r="B790" s="4" t="str">
        <f>"2308132708"</f>
        <v>2308132708</v>
      </c>
      <c r="C790" s="4" t="str">
        <f t="shared" si="12"/>
        <v>2023102</v>
      </c>
      <c r="D790" s="4" t="s">
        <v>6</v>
      </c>
      <c r="E790" s="4"/>
    </row>
    <row r="791" s="1" customFormat="1" ht="30" customHeight="1" spans="1:5">
      <c r="A791" s="4">
        <v>789</v>
      </c>
      <c r="B791" s="4" t="str">
        <f>"2308132709"</f>
        <v>2308132709</v>
      </c>
      <c r="C791" s="4" t="str">
        <f t="shared" si="12"/>
        <v>2023102</v>
      </c>
      <c r="D791" s="4">
        <v>63</v>
      </c>
      <c r="E791" s="4"/>
    </row>
    <row r="792" s="1" customFormat="1" ht="30" customHeight="1" spans="1:5">
      <c r="A792" s="4">
        <v>790</v>
      </c>
      <c r="B792" s="4" t="str">
        <f>"2308132710"</f>
        <v>2308132710</v>
      </c>
      <c r="C792" s="4" t="str">
        <f t="shared" si="12"/>
        <v>2023102</v>
      </c>
      <c r="D792" s="4">
        <v>69</v>
      </c>
      <c r="E792" s="4"/>
    </row>
    <row r="793" s="1" customFormat="1" ht="30" customHeight="1" spans="1:5">
      <c r="A793" s="4">
        <v>791</v>
      </c>
      <c r="B793" s="4" t="str">
        <f>"2308132711"</f>
        <v>2308132711</v>
      </c>
      <c r="C793" s="4" t="str">
        <f t="shared" si="12"/>
        <v>2023102</v>
      </c>
      <c r="D793" s="4">
        <v>70</v>
      </c>
      <c r="E793" s="4"/>
    </row>
    <row r="794" s="1" customFormat="1" ht="30" customHeight="1" spans="1:5">
      <c r="A794" s="4">
        <v>792</v>
      </c>
      <c r="B794" s="4" t="str">
        <f>"2308132712"</f>
        <v>2308132712</v>
      </c>
      <c r="C794" s="4" t="str">
        <f t="shared" si="12"/>
        <v>2023102</v>
      </c>
      <c r="D794" s="4">
        <v>68</v>
      </c>
      <c r="E794" s="4"/>
    </row>
    <row r="795" s="1" customFormat="1" ht="30" customHeight="1" spans="1:5">
      <c r="A795" s="4">
        <v>793</v>
      </c>
      <c r="B795" s="4" t="str">
        <f>"2308132713"</f>
        <v>2308132713</v>
      </c>
      <c r="C795" s="4" t="str">
        <f t="shared" si="12"/>
        <v>2023102</v>
      </c>
      <c r="D795" s="4">
        <v>64</v>
      </c>
      <c r="E795" s="4"/>
    </row>
    <row r="796" s="1" customFormat="1" ht="30" customHeight="1" spans="1:5">
      <c r="A796" s="4">
        <v>794</v>
      </c>
      <c r="B796" s="4" t="str">
        <f>"2308132714"</f>
        <v>2308132714</v>
      </c>
      <c r="C796" s="4" t="str">
        <f t="shared" si="12"/>
        <v>2023102</v>
      </c>
      <c r="D796" s="4">
        <v>70</v>
      </c>
      <c r="E796" s="4"/>
    </row>
    <row r="797" s="1" customFormat="1" ht="30" customHeight="1" spans="1:5">
      <c r="A797" s="4">
        <v>795</v>
      </c>
      <c r="B797" s="4" t="str">
        <f>"2308132715"</f>
        <v>2308132715</v>
      </c>
      <c r="C797" s="4" t="str">
        <f t="shared" si="12"/>
        <v>2023102</v>
      </c>
      <c r="D797" s="4" t="s">
        <v>6</v>
      </c>
      <c r="E797" s="4"/>
    </row>
    <row r="798" s="1" customFormat="1" ht="30" customHeight="1" spans="1:5">
      <c r="A798" s="4">
        <v>796</v>
      </c>
      <c r="B798" s="4" t="str">
        <f>"2308132716"</f>
        <v>2308132716</v>
      </c>
      <c r="C798" s="4" t="str">
        <f t="shared" si="12"/>
        <v>2023102</v>
      </c>
      <c r="D798" s="4">
        <v>55</v>
      </c>
      <c r="E798" s="4"/>
    </row>
    <row r="799" s="1" customFormat="1" ht="30" customHeight="1" spans="1:5">
      <c r="A799" s="4">
        <v>797</v>
      </c>
      <c r="B799" s="4" t="str">
        <f>"2308132717"</f>
        <v>2308132717</v>
      </c>
      <c r="C799" s="4" t="str">
        <f t="shared" si="12"/>
        <v>2023102</v>
      </c>
      <c r="D799" s="4">
        <v>74</v>
      </c>
      <c r="E799" s="4"/>
    </row>
    <row r="800" s="1" customFormat="1" ht="30" customHeight="1" spans="1:5">
      <c r="A800" s="4">
        <v>798</v>
      </c>
      <c r="B800" s="4" t="str">
        <f>"2308132718"</f>
        <v>2308132718</v>
      </c>
      <c r="C800" s="4" t="str">
        <f t="shared" si="12"/>
        <v>2023102</v>
      </c>
      <c r="D800" s="4">
        <v>55</v>
      </c>
      <c r="E800" s="4"/>
    </row>
    <row r="801" s="1" customFormat="1" ht="30" customHeight="1" spans="1:5">
      <c r="A801" s="4">
        <v>799</v>
      </c>
      <c r="B801" s="4" t="str">
        <f>"2308132719"</f>
        <v>2308132719</v>
      </c>
      <c r="C801" s="4" t="str">
        <f t="shared" si="12"/>
        <v>2023102</v>
      </c>
      <c r="D801" s="4">
        <v>63</v>
      </c>
      <c r="E801" s="4"/>
    </row>
    <row r="802" s="1" customFormat="1" ht="30" customHeight="1" spans="1:5">
      <c r="A802" s="4">
        <v>800</v>
      </c>
      <c r="B802" s="4" t="str">
        <f>"2308132720"</f>
        <v>2308132720</v>
      </c>
      <c r="C802" s="4" t="str">
        <f t="shared" si="12"/>
        <v>2023102</v>
      </c>
      <c r="D802" s="4" t="s">
        <v>6</v>
      </c>
      <c r="E802" s="4"/>
    </row>
    <row r="803" s="1" customFormat="1" ht="30" customHeight="1" spans="1:5">
      <c r="A803" s="4">
        <v>801</v>
      </c>
      <c r="B803" s="4" t="str">
        <f>"2308132721"</f>
        <v>2308132721</v>
      </c>
      <c r="C803" s="4" t="str">
        <f t="shared" si="12"/>
        <v>2023102</v>
      </c>
      <c r="D803" s="4">
        <v>65</v>
      </c>
      <c r="E803" s="4"/>
    </row>
    <row r="804" s="1" customFormat="1" ht="30" customHeight="1" spans="1:5">
      <c r="A804" s="4">
        <v>802</v>
      </c>
      <c r="B804" s="4" t="str">
        <f>"2308132722"</f>
        <v>2308132722</v>
      </c>
      <c r="C804" s="4" t="str">
        <f t="shared" si="12"/>
        <v>2023102</v>
      </c>
      <c r="D804" s="4">
        <v>73</v>
      </c>
      <c r="E804" s="4"/>
    </row>
    <row r="805" s="1" customFormat="1" ht="30" customHeight="1" spans="1:5">
      <c r="A805" s="4">
        <v>803</v>
      </c>
      <c r="B805" s="4" t="str">
        <f>"2308132723"</f>
        <v>2308132723</v>
      </c>
      <c r="C805" s="4" t="str">
        <f t="shared" si="12"/>
        <v>2023102</v>
      </c>
      <c r="D805" s="4">
        <v>69</v>
      </c>
      <c r="E805" s="4"/>
    </row>
    <row r="806" s="1" customFormat="1" ht="30" customHeight="1" spans="1:5">
      <c r="A806" s="4">
        <v>804</v>
      </c>
      <c r="B806" s="4" t="str">
        <f>"2308132724"</f>
        <v>2308132724</v>
      </c>
      <c r="C806" s="4" t="str">
        <f t="shared" si="12"/>
        <v>2023102</v>
      </c>
      <c r="D806" s="4">
        <v>61</v>
      </c>
      <c r="E806" s="4"/>
    </row>
    <row r="807" s="1" customFormat="1" ht="30" customHeight="1" spans="1:5">
      <c r="A807" s="4">
        <v>805</v>
      </c>
      <c r="B807" s="4" t="str">
        <f>"2308132725"</f>
        <v>2308132725</v>
      </c>
      <c r="C807" s="4" t="str">
        <f t="shared" si="12"/>
        <v>2023102</v>
      </c>
      <c r="D807" s="4">
        <v>69</v>
      </c>
      <c r="E807" s="4"/>
    </row>
    <row r="808" s="1" customFormat="1" ht="30" customHeight="1" spans="1:5">
      <c r="A808" s="4">
        <v>806</v>
      </c>
      <c r="B808" s="4" t="str">
        <f>"2308132726"</f>
        <v>2308132726</v>
      </c>
      <c r="C808" s="4" t="str">
        <f t="shared" si="12"/>
        <v>2023102</v>
      </c>
      <c r="D808" s="4">
        <v>64</v>
      </c>
      <c r="E808" s="4"/>
    </row>
    <row r="809" s="1" customFormat="1" ht="30" customHeight="1" spans="1:5">
      <c r="A809" s="4">
        <v>807</v>
      </c>
      <c r="B809" s="4" t="str">
        <f>"2308132727"</f>
        <v>2308132727</v>
      </c>
      <c r="C809" s="4" t="str">
        <f t="shared" si="12"/>
        <v>2023102</v>
      </c>
      <c r="D809" s="4">
        <v>81</v>
      </c>
      <c r="E809" s="4"/>
    </row>
    <row r="810" s="1" customFormat="1" ht="30" customHeight="1" spans="1:5">
      <c r="A810" s="4">
        <v>808</v>
      </c>
      <c r="B810" s="4" t="str">
        <f>"2308132728"</f>
        <v>2308132728</v>
      </c>
      <c r="C810" s="4" t="str">
        <f t="shared" si="12"/>
        <v>2023102</v>
      </c>
      <c r="D810" s="4" t="s">
        <v>6</v>
      </c>
      <c r="E810" s="4"/>
    </row>
    <row r="811" s="1" customFormat="1" ht="30" customHeight="1" spans="1:5">
      <c r="A811" s="4">
        <v>809</v>
      </c>
      <c r="B811" s="4" t="str">
        <f>"2308132729"</f>
        <v>2308132729</v>
      </c>
      <c r="C811" s="4" t="str">
        <f t="shared" si="12"/>
        <v>2023102</v>
      </c>
      <c r="D811" s="4">
        <v>55</v>
      </c>
      <c r="E811" s="4"/>
    </row>
    <row r="812" s="1" customFormat="1" ht="30" customHeight="1" spans="1:5">
      <c r="A812" s="4">
        <v>810</v>
      </c>
      <c r="B812" s="4" t="str">
        <f>"2308132730"</f>
        <v>2308132730</v>
      </c>
      <c r="C812" s="4" t="str">
        <f t="shared" si="12"/>
        <v>2023102</v>
      </c>
      <c r="D812" s="4" t="s">
        <v>6</v>
      </c>
      <c r="E812" s="4"/>
    </row>
    <row r="813" s="1" customFormat="1" ht="30" customHeight="1" spans="1:5">
      <c r="A813" s="4">
        <v>811</v>
      </c>
      <c r="B813" s="4" t="str">
        <f>"2308132801"</f>
        <v>2308132801</v>
      </c>
      <c r="C813" s="4" t="str">
        <f t="shared" si="12"/>
        <v>2023102</v>
      </c>
      <c r="D813" s="4">
        <v>69</v>
      </c>
      <c r="E813" s="4"/>
    </row>
    <row r="814" s="1" customFormat="1" ht="30" customHeight="1" spans="1:5">
      <c r="A814" s="4">
        <v>812</v>
      </c>
      <c r="B814" s="4" t="str">
        <f>"2308132802"</f>
        <v>2308132802</v>
      </c>
      <c r="C814" s="4" t="str">
        <f t="shared" si="12"/>
        <v>2023102</v>
      </c>
      <c r="D814" s="4">
        <v>86</v>
      </c>
      <c r="E814" s="4"/>
    </row>
    <row r="815" s="1" customFormat="1" ht="30" customHeight="1" spans="1:5">
      <c r="A815" s="4">
        <v>813</v>
      </c>
      <c r="B815" s="4" t="str">
        <f>"2308132803"</f>
        <v>2308132803</v>
      </c>
      <c r="C815" s="4" t="str">
        <f t="shared" si="12"/>
        <v>2023102</v>
      </c>
      <c r="D815" s="4">
        <v>74</v>
      </c>
      <c r="E815" s="4"/>
    </row>
    <row r="816" s="1" customFormat="1" ht="30" customHeight="1" spans="1:5">
      <c r="A816" s="4">
        <v>814</v>
      </c>
      <c r="B816" s="4" t="str">
        <f>"2308132804"</f>
        <v>2308132804</v>
      </c>
      <c r="C816" s="4" t="str">
        <f t="shared" si="12"/>
        <v>2023102</v>
      </c>
      <c r="D816" s="4">
        <v>63</v>
      </c>
      <c r="E816" s="4"/>
    </row>
    <row r="817" s="1" customFormat="1" ht="30" customHeight="1" spans="1:5">
      <c r="A817" s="4">
        <v>815</v>
      </c>
      <c r="B817" s="4" t="str">
        <f>"2308132805"</f>
        <v>2308132805</v>
      </c>
      <c r="C817" s="4" t="str">
        <f t="shared" si="12"/>
        <v>2023102</v>
      </c>
      <c r="D817" s="4" t="s">
        <v>6</v>
      </c>
      <c r="E817" s="4"/>
    </row>
    <row r="818" s="1" customFormat="1" ht="30" customHeight="1" spans="1:5">
      <c r="A818" s="4">
        <v>816</v>
      </c>
      <c r="B818" s="4" t="str">
        <f>"2308132806"</f>
        <v>2308132806</v>
      </c>
      <c r="C818" s="4" t="str">
        <f t="shared" si="12"/>
        <v>2023102</v>
      </c>
      <c r="D818" s="4" t="s">
        <v>6</v>
      </c>
      <c r="E818" s="4"/>
    </row>
    <row r="819" s="1" customFormat="1" ht="30" customHeight="1" spans="1:5">
      <c r="A819" s="4">
        <v>817</v>
      </c>
      <c r="B819" s="4" t="str">
        <f>"2308132807"</f>
        <v>2308132807</v>
      </c>
      <c r="C819" s="4" t="str">
        <f t="shared" si="12"/>
        <v>2023102</v>
      </c>
      <c r="D819" s="4">
        <v>33</v>
      </c>
      <c r="E819" s="4"/>
    </row>
    <row r="820" s="1" customFormat="1" ht="30" customHeight="1" spans="1:5">
      <c r="A820" s="4">
        <v>818</v>
      </c>
      <c r="B820" s="4" t="str">
        <f>"2308132808"</f>
        <v>2308132808</v>
      </c>
      <c r="C820" s="4" t="str">
        <f t="shared" si="12"/>
        <v>2023102</v>
      </c>
      <c r="D820" s="4" t="s">
        <v>6</v>
      </c>
      <c r="E820" s="4"/>
    </row>
    <row r="821" s="1" customFormat="1" ht="30" customHeight="1" spans="1:5">
      <c r="A821" s="4">
        <v>819</v>
      </c>
      <c r="B821" s="4" t="str">
        <f>"2308132809"</f>
        <v>2308132809</v>
      </c>
      <c r="C821" s="4" t="str">
        <f t="shared" si="12"/>
        <v>2023102</v>
      </c>
      <c r="D821" s="4" t="s">
        <v>6</v>
      </c>
      <c r="E821" s="4"/>
    </row>
    <row r="822" s="1" customFormat="1" ht="30" customHeight="1" spans="1:5">
      <c r="A822" s="4">
        <v>820</v>
      </c>
      <c r="B822" s="4" t="str">
        <f>"2308132810"</f>
        <v>2308132810</v>
      </c>
      <c r="C822" s="4" t="str">
        <f t="shared" si="12"/>
        <v>2023102</v>
      </c>
      <c r="D822" s="4">
        <v>73</v>
      </c>
      <c r="E822" s="4"/>
    </row>
    <row r="823" s="1" customFormat="1" ht="30" customHeight="1" spans="1:5">
      <c r="A823" s="4">
        <v>821</v>
      </c>
      <c r="B823" s="4" t="str">
        <f>"2308132811"</f>
        <v>2308132811</v>
      </c>
      <c r="C823" s="4" t="str">
        <f t="shared" ref="C823:C886" si="13">"2023102"</f>
        <v>2023102</v>
      </c>
      <c r="D823" s="4">
        <v>45</v>
      </c>
      <c r="E823" s="4"/>
    </row>
    <row r="824" s="1" customFormat="1" ht="30" customHeight="1" spans="1:5">
      <c r="A824" s="4">
        <v>822</v>
      </c>
      <c r="B824" s="4" t="str">
        <f>"2308132812"</f>
        <v>2308132812</v>
      </c>
      <c r="C824" s="4" t="str">
        <f t="shared" si="13"/>
        <v>2023102</v>
      </c>
      <c r="D824" s="4">
        <v>81</v>
      </c>
      <c r="E824" s="4"/>
    </row>
    <row r="825" s="1" customFormat="1" ht="30" customHeight="1" spans="1:5">
      <c r="A825" s="4">
        <v>823</v>
      </c>
      <c r="B825" s="4" t="str">
        <f>"2308132813"</f>
        <v>2308132813</v>
      </c>
      <c r="C825" s="4" t="str">
        <f t="shared" si="13"/>
        <v>2023102</v>
      </c>
      <c r="D825" s="4">
        <v>27</v>
      </c>
      <c r="E825" s="4"/>
    </row>
    <row r="826" s="1" customFormat="1" ht="30" customHeight="1" spans="1:5">
      <c r="A826" s="4">
        <v>824</v>
      </c>
      <c r="B826" s="4" t="str">
        <f>"2308132814"</f>
        <v>2308132814</v>
      </c>
      <c r="C826" s="4" t="str">
        <f t="shared" si="13"/>
        <v>2023102</v>
      </c>
      <c r="D826" s="4">
        <v>62</v>
      </c>
      <c r="E826" s="4"/>
    </row>
    <row r="827" s="1" customFormat="1" ht="30" customHeight="1" spans="1:5">
      <c r="A827" s="4">
        <v>825</v>
      </c>
      <c r="B827" s="4" t="str">
        <f>"2308132815"</f>
        <v>2308132815</v>
      </c>
      <c r="C827" s="4" t="str">
        <f t="shared" si="13"/>
        <v>2023102</v>
      </c>
      <c r="D827" s="4">
        <v>75</v>
      </c>
      <c r="E827" s="4"/>
    </row>
    <row r="828" s="1" customFormat="1" ht="30" customHeight="1" spans="1:5">
      <c r="A828" s="4">
        <v>826</v>
      </c>
      <c r="B828" s="4" t="str">
        <f>"2308132816"</f>
        <v>2308132816</v>
      </c>
      <c r="C828" s="4" t="str">
        <f t="shared" si="13"/>
        <v>2023102</v>
      </c>
      <c r="D828" s="4">
        <v>63</v>
      </c>
      <c r="E828" s="4"/>
    </row>
    <row r="829" s="1" customFormat="1" ht="30" customHeight="1" spans="1:5">
      <c r="A829" s="4">
        <v>827</v>
      </c>
      <c r="B829" s="4" t="str">
        <f>"2308132817"</f>
        <v>2308132817</v>
      </c>
      <c r="C829" s="4" t="str">
        <f t="shared" si="13"/>
        <v>2023102</v>
      </c>
      <c r="D829" s="4" t="s">
        <v>6</v>
      </c>
      <c r="E829" s="4"/>
    </row>
    <row r="830" s="1" customFormat="1" ht="30" customHeight="1" spans="1:5">
      <c r="A830" s="4">
        <v>828</v>
      </c>
      <c r="B830" s="4" t="str">
        <f>"2308132818"</f>
        <v>2308132818</v>
      </c>
      <c r="C830" s="4" t="str">
        <f t="shared" si="13"/>
        <v>2023102</v>
      </c>
      <c r="D830" s="4">
        <v>75</v>
      </c>
      <c r="E830" s="4"/>
    </row>
    <row r="831" s="1" customFormat="1" ht="30" customHeight="1" spans="1:5">
      <c r="A831" s="4">
        <v>829</v>
      </c>
      <c r="B831" s="4" t="str">
        <f>"2308132819"</f>
        <v>2308132819</v>
      </c>
      <c r="C831" s="4" t="str">
        <f t="shared" si="13"/>
        <v>2023102</v>
      </c>
      <c r="D831" s="4">
        <v>60</v>
      </c>
      <c r="E831" s="4"/>
    </row>
    <row r="832" s="1" customFormat="1" ht="30" customHeight="1" spans="1:5">
      <c r="A832" s="4">
        <v>830</v>
      </c>
      <c r="B832" s="4" t="str">
        <f>"2308132820"</f>
        <v>2308132820</v>
      </c>
      <c r="C832" s="4" t="str">
        <f t="shared" si="13"/>
        <v>2023102</v>
      </c>
      <c r="D832" s="4">
        <v>61</v>
      </c>
      <c r="E832" s="4"/>
    </row>
    <row r="833" s="1" customFormat="1" ht="30" customHeight="1" spans="1:5">
      <c r="A833" s="4">
        <v>831</v>
      </c>
      <c r="B833" s="4" t="str">
        <f>"2308132821"</f>
        <v>2308132821</v>
      </c>
      <c r="C833" s="4" t="str">
        <f t="shared" si="13"/>
        <v>2023102</v>
      </c>
      <c r="D833" s="4">
        <v>58</v>
      </c>
      <c r="E833" s="4"/>
    </row>
    <row r="834" s="1" customFormat="1" ht="30" customHeight="1" spans="1:5">
      <c r="A834" s="4">
        <v>832</v>
      </c>
      <c r="B834" s="4" t="str">
        <f>"2308132822"</f>
        <v>2308132822</v>
      </c>
      <c r="C834" s="4" t="str">
        <f t="shared" si="13"/>
        <v>2023102</v>
      </c>
      <c r="D834" s="4">
        <v>67</v>
      </c>
      <c r="E834" s="4"/>
    </row>
    <row r="835" s="1" customFormat="1" ht="30" customHeight="1" spans="1:5">
      <c r="A835" s="4">
        <v>833</v>
      </c>
      <c r="B835" s="4" t="str">
        <f>"2308132823"</f>
        <v>2308132823</v>
      </c>
      <c r="C835" s="4" t="str">
        <f t="shared" si="13"/>
        <v>2023102</v>
      </c>
      <c r="D835" s="4" t="s">
        <v>6</v>
      </c>
      <c r="E835" s="4"/>
    </row>
    <row r="836" s="1" customFormat="1" ht="30" customHeight="1" spans="1:5">
      <c r="A836" s="4">
        <v>834</v>
      </c>
      <c r="B836" s="4" t="str">
        <f>"2308132824"</f>
        <v>2308132824</v>
      </c>
      <c r="C836" s="4" t="str">
        <f t="shared" si="13"/>
        <v>2023102</v>
      </c>
      <c r="D836" s="4">
        <v>29</v>
      </c>
      <c r="E836" s="4"/>
    </row>
    <row r="837" s="1" customFormat="1" ht="30" customHeight="1" spans="1:5">
      <c r="A837" s="4">
        <v>835</v>
      </c>
      <c r="B837" s="4" t="str">
        <f>"2308132825"</f>
        <v>2308132825</v>
      </c>
      <c r="C837" s="4" t="str">
        <f t="shared" si="13"/>
        <v>2023102</v>
      </c>
      <c r="D837" s="4">
        <v>56</v>
      </c>
      <c r="E837" s="4"/>
    </row>
    <row r="838" s="1" customFormat="1" ht="30" customHeight="1" spans="1:5">
      <c r="A838" s="4">
        <v>836</v>
      </c>
      <c r="B838" s="4" t="str">
        <f>"2308132826"</f>
        <v>2308132826</v>
      </c>
      <c r="C838" s="4" t="str">
        <f t="shared" si="13"/>
        <v>2023102</v>
      </c>
      <c r="D838" s="4" t="s">
        <v>6</v>
      </c>
      <c r="E838" s="4"/>
    </row>
    <row r="839" s="1" customFormat="1" ht="30" customHeight="1" spans="1:5">
      <c r="A839" s="4">
        <v>837</v>
      </c>
      <c r="B839" s="4" t="str">
        <f>"2308132827"</f>
        <v>2308132827</v>
      </c>
      <c r="C839" s="4" t="str">
        <f t="shared" si="13"/>
        <v>2023102</v>
      </c>
      <c r="D839" s="4">
        <v>86</v>
      </c>
      <c r="E839" s="4"/>
    </row>
    <row r="840" s="1" customFormat="1" ht="30" customHeight="1" spans="1:5">
      <c r="A840" s="4">
        <v>838</v>
      </c>
      <c r="B840" s="4" t="str">
        <f>"2308132828"</f>
        <v>2308132828</v>
      </c>
      <c r="C840" s="4" t="str">
        <f t="shared" si="13"/>
        <v>2023102</v>
      </c>
      <c r="D840" s="4">
        <v>77</v>
      </c>
      <c r="E840" s="4"/>
    </row>
    <row r="841" s="1" customFormat="1" ht="30" customHeight="1" spans="1:5">
      <c r="A841" s="4">
        <v>839</v>
      </c>
      <c r="B841" s="4" t="str">
        <f>"2308132829"</f>
        <v>2308132829</v>
      </c>
      <c r="C841" s="4" t="str">
        <f t="shared" si="13"/>
        <v>2023102</v>
      </c>
      <c r="D841" s="4">
        <v>56</v>
      </c>
      <c r="E841" s="4"/>
    </row>
    <row r="842" s="1" customFormat="1" ht="30" customHeight="1" spans="1:5">
      <c r="A842" s="4">
        <v>840</v>
      </c>
      <c r="B842" s="4" t="str">
        <f>"2308132830"</f>
        <v>2308132830</v>
      </c>
      <c r="C842" s="4" t="str">
        <f t="shared" si="13"/>
        <v>2023102</v>
      </c>
      <c r="D842" s="4">
        <v>53</v>
      </c>
      <c r="E842" s="4"/>
    </row>
    <row r="843" s="1" customFormat="1" ht="30" customHeight="1" spans="1:5">
      <c r="A843" s="4">
        <v>841</v>
      </c>
      <c r="B843" s="4" t="str">
        <f>"2308132901"</f>
        <v>2308132901</v>
      </c>
      <c r="C843" s="4" t="str">
        <f t="shared" si="13"/>
        <v>2023102</v>
      </c>
      <c r="D843" s="4">
        <v>78</v>
      </c>
      <c r="E843" s="4"/>
    </row>
    <row r="844" s="1" customFormat="1" ht="30" customHeight="1" spans="1:5">
      <c r="A844" s="4">
        <v>842</v>
      </c>
      <c r="B844" s="4" t="str">
        <f>"2308132902"</f>
        <v>2308132902</v>
      </c>
      <c r="C844" s="4" t="str">
        <f t="shared" si="13"/>
        <v>2023102</v>
      </c>
      <c r="D844" s="4" t="s">
        <v>6</v>
      </c>
      <c r="E844" s="4"/>
    </row>
    <row r="845" s="1" customFormat="1" ht="30" customHeight="1" spans="1:5">
      <c r="A845" s="4">
        <v>843</v>
      </c>
      <c r="B845" s="4" t="str">
        <f>"2308132903"</f>
        <v>2308132903</v>
      </c>
      <c r="C845" s="4" t="str">
        <f t="shared" si="13"/>
        <v>2023102</v>
      </c>
      <c r="D845" s="4">
        <v>75</v>
      </c>
      <c r="E845" s="4"/>
    </row>
    <row r="846" s="1" customFormat="1" ht="30" customHeight="1" spans="1:5">
      <c r="A846" s="4">
        <v>844</v>
      </c>
      <c r="B846" s="4" t="str">
        <f>"2308132904"</f>
        <v>2308132904</v>
      </c>
      <c r="C846" s="4" t="str">
        <f t="shared" si="13"/>
        <v>2023102</v>
      </c>
      <c r="D846" s="4" t="s">
        <v>6</v>
      </c>
      <c r="E846" s="4"/>
    </row>
    <row r="847" s="1" customFormat="1" ht="30" customHeight="1" spans="1:5">
      <c r="A847" s="4">
        <v>845</v>
      </c>
      <c r="B847" s="4" t="str">
        <f>"2308132905"</f>
        <v>2308132905</v>
      </c>
      <c r="C847" s="4" t="str">
        <f t="shared" si="13"/>
        <v>2023102</v>
      </c>
      <c r="D847" s="4">
        <v>72</v>
      </c>
      <c r="E847" s="4"/>
    </row>
    <row r="848" s="1" customFormat="1" ht="30" customHeight="1" spans="1:5">
      <c r="A848" s="4">
        <v>846</v>
      </c>
      <c r="B848" s="4" t="str">
        <f>"2308132906"</f>
        <v>2308132906</v>
      </c>
      <c r="C848" s="4" t="str">
        <f t="shared" si="13"/>
        <v>2023102</v>
      </c>
      <c r="D848" s="4">
        <v>53</v>
      </c>
      <c r="E848" s="4"/>
    </row>
    <row r="849" s="1" customFormat="1" ht="30" customHeight="1" spans="1:5">
      <c r="A849" s="4">
        <v>847</v>
      </c>
      <c r="B849" s="4" t="str">
        <f>"2308132907"</f>
        <v>2308132907</v>
      </c>
      <c r="C849" s="4" t="str">
        <f t="shared" si="13"/>
        <v>2023102</v>
      </c>
      <c r="D849" s="4">
        <v>74</v>
      </c>
      <c r="E849" s="4"/>
    </row>
    <row r="850" s="1" customFormat="1" ht="30" customHeight="1" spans="1:5">
      <c r="A850" s="4">
        <v>848</v>
      </c>
      <c r="B850" s="4" t="str">
        <f>"2308132908"</f>
        <v>2308132908</v>
      </c>
      <c r="C850" s="4" t="str">
        <f t="shared" si="13"/>
        <v>2023102</v>
      </c>
      <c r="D850" s="4">
        <v>53</v>
      </c>
      <c r="E850" s="4"/>
    </row>
    <row r="851" s="1" customFormat="1" ht="30" customHeight="1" spans="1:5">
      <c r="A851" s="4">
        <v>849</v>
      </c>
      <c r="B851" s="4" t="str">
        <f>"2308132909"</f>
        <v>2308132909</v>
      </c>
      <c r="C851" s="4" t="str">
        <f t="shared" si="13"/>
        <v>2023102</v>
      </c>
      <c r="D851" s="4">
        <v>60</v>
      </c>
      <c r="E851" s="4"/>
    </row>
    <row r="852" s="1" customFormat="1" ht="30" customHeight="1" spans="1:5">
      <c r="A852" s="4">
        <v>850</v>
      </c>
      <c r="B852" s="4" t="str">
        <f>"2308132910"</f>
        <v>2308132910</v>
      </c>
      <c r="C852" s="4" t="str">
        <f t="shared" si="13"/>
        <v>2023102</v>
      </c>
      <c r="D852" s="4">
        <v>69</v>
      </c>
      <c r="E852" s="4"/>
    </row>
    <row r="853" s="1" customFormat="1" ht="30" customHeight="1" spans="1:5">
      <c r="A853" s="4">
        <v>851</v>
      </c>
      <c r="B853" s="4" t="str">
        <f>"2308132911"</f>
        <v>2308132911</v>
      </c>
      <c r="C853" s="4" t="str">
        <f t="shared" si="13"/>
        <v>2023102</v>
      </c>
      <c r="D853" s="4">
        <v>80</v>
      </c>
      <c r="E853" s="4"/>
    </row>
    <row r="854" s="1" customFormat="1" ht="30" customHeight="1" spans="1:5">
      <c r="A854" s="4">
        <v>852</v>
      </c>
      <c r="B854" s="4" t="str">
        <f>"2308132912"</f>
        <v>2308132912</v>
      </c>
      <c r="C854" s="4" t="str">
        <f t="shared" si="13"/>
        <v>2023102</v>
      </c>
      <c r="D854" s="4">
        <v>65</v>
      </c>
      <c r="E854" s="4"/>
    </row>
    <row r="855" s="1" customFormat="1" ht="30" customHeight="1" spans="1:5">
      <c r="A855" s="4">
        <v>853</v>
      </c>
      <c r="B855" s="4" t="str">
        <f>"2308132913"</f>
        <v>2308132913</v>
      </c>
      <c r="C855" s="4" t="str">
        <f t="shared" si="13"/>
        <v>2023102</v>
      </c>
      <c r="D855" s="4">
        <v>60</v>
      </c>
      <c r="E855" s="4"/>
    </row>
    <row r="856" s="1" customFormat="1" ht="30" customHeight="1" spans="1:5">
      <c r="A856" s="4">
        <v>854</v>
      </c>
      <c r="B856" s="4" t="str">
        <f>"2308132914"</f>
        <v>2308132914</v>
      </c>
      <c r="C856" s="4" t="str">
        <f t="shared" si="13"/>
        <v>2023102</v>
      </c>
      <c r="D856" s="4">
        <v>60</v>
      </c>
      <c r="E856" s="4"/>
    </row>
    <row r="857" s="1" customFormat="1" ht="30" customHeight="1" spans="1:5">
      <c r="A857" s="4">
        <v>855</v>
      </c>
      <c r="B857" s="4" t="str">
        <f>"2308132915"</f>
        <v>2308132915</v>
      </c>
      <c r="C857" s="4" t="str">
        <f t="shared" si="13"/>
        <v>2023102</v>
      </c>
      <c r="D857" s="4" t="s">
        <v>6</v>
      </c>
      <c r="E857" s="4"/>
    </row>
    <row r="858" s="1" customFormat="1" ht="30" customHeight="1" spans="1:5">
      <c r="A858" s="4">
        <v>856</v>
      </c>
      <c r="B858" s="4" t="str">
        <f>"2308132916"</f>
        <v>2308132916</v>
      </c>
      <c r="C858" s="4" t="str">
        <f t="shared" si="13"/>
        <v>2023102</v>
      </c>
      <c r="D858" s="4" t="s">
        <v>6</v>
      </c>
      <c r="E858" s="4"/>
    </row>
    <row r="859" s="1" customFormat="1" ht="30" customHeight="1" spans="1:5">
      <c r="A859" s="4">
        <v>857</v>
      </c>
      <c r="B859" s="4" t="str">
        <f>"2308132917"</f>
        <v>2308132917</v>
      </c>
      <c r="C859" s="4" t="str">
        <f t="shared" si="13"/>
        <v>2023102</v>
      </c>
      <c r="D859" s="4">
        <v>52</v>
      </c>
      <c r="E859" s="4"/>
    </row>
    <row r="860" s="1" customFormat="1" ht="30" customHeight="1" spans="1:5">
      <c r="A860" s="4">
        <v>858</v>
      </c>
      <c r="B860" s="4" t="str">
        <f>"2308132918"</f>
        <v>2308132918</v>
      </c>
      <c r="C860" s="4" t="str">
        <f t="shared" si="13"/>
        <v>2023102</v>
      </c>
      <c r="D860" s="4">
        <v>59</v>
      </c>
      <c r="E860" s="4"/>
    </row>
    <row r="861" s="1" customFormat="1" ht="30" customHeight="1" spans="1:5">
      <c r="A861" s="4">
        <v>859</v>
      </c>
      <c r="B861" s="4" t="str">
        <f>"2308132919"</f>
        <v>2308132919</v>
      </c>
      <c r="C861" s="4" t="str">
        <f t="shared" si="13"/>
        <v>2023102</v>
      </c>
      <c r="D861" s="4">
        <v>54</v>
      </c>
      <c r="E861" s="4"/>
    </row>
    <row r="862" s="1" customFormat="1" ht="30" customHeight="1" spans="1:5">
      <c r="A862" s="4">
        <v>860</v>
      </c>
      <c r="B862" s="4" t="str">
        <f>"2308132920"</f>
        <v>2308132920</v>
      </c>
      <c r="C862" s="4" t="str">
        <f t="shared" si="13"/>
        <v>2023102</v>
      </c>
      <c r="D862" s="4">
        <v>67</v>
      </c>
      <c r="E862" s="4"/>
    </row>
    <row r="863" s="1" customFormat="1" ht="30" customHeight="1" spans="1:5">
      <c r="A863" s="4">
        <v>861</v>
      </c>
      <c r="B863" s="4" t="str">
        <f>"2308132921"</f>
        <v>2308132921</v>
      </c>
      <c r="C863" s="4" t="str">
        <f t="shared" si="13"/>
        <v>2023102</v>
      </c>
      <c r="D863" s="4">
        <v>61</v>
      </c>
      <c r="E863" s="4"/>
    </row>
    <row r="864" s="1" customFormat="1" ht="30" customHeight="1" spans="1:5">
      <c r="A864" s="4">
        <v>862</v>
      </c>
      <c r="B864" s="4" t="str">
        <f>"2308132922"</f>
        <v>2308132922</v>
      </c>
      <c r="C864" s="4" t="str">
        <f t="shared" si="13"/>
        <v>2023102</v>
      </c>
      <c r="D864" s="4">
        <v>49</v>
      </c>
      <c r="E864" s="4"/>
    </row>
    <row r="865" s="1" customFormat="1" ht="30" customHeight="1" spans="1:5">
      <c r="A865" s="4">
        <v>863</v>
      </c>
      <c r="B865" s="4" t="str">
        <f>"2308132923"</f>
        <v>2308132923</v>
      </c>
      <c r="C865" s="4" t="str">
        <f t="shared" si="13"/>
        <v>2023102</v>
      </c>
      <c r="D865" s="4" t="s">
        <v>6</v>
      </c>
      <c r="E865" s="4"/>
    </row>
    <row r="866" s="1" customFormat="1" ht="30" customHeight="1" spans="1:5">
      <c r="A866" s="4">
        <v>864</v>
      </c>
      <c r="B866" s="4" t="str">
        <f>"2308132924"</f>
        <v>2308132924</v>
      </c>
      <c r="C866" s="4" t="str">
        <f t="shared" si="13"/>
        <v>2023102</v>
      </c>
      <c r="D866" s="4" t="s">
        <v>6</v>
      </c>
      <c r="E866" s="4"/>
    </row>
    <row r="867" s="1" customFormat="1" ht="30" customHeight="1" spans="1:5">
      <c r="A867" s="4">
        <v>865</v>
      </c>
      <c r="B867" s="4" t="str">
        <f>"2308132925"</f>
        <v>2308132925</v>
      </c>
      <c r="C867" s="4" t="str">
        <f t="shared" si="13"/>
        <v>2023102</v>
      </c>
      <c r="D867" s="4">
        <v>53</v>
      </c>
      <c r="E867" s="4"/>
    </row>
    <row r="868" s="1" customFormat="1" ht="30" customHeight="1" spans="1:5">
      <c r="A868" s="4">
        <v>866</v>
      </c>
      <c r="B868" s="4" t="str">
        <f>"2308132926"</f>
        <v>2308132926</v>
      </c>
      <c r="C868" s="4" t="str">
        <f t="shared" si="13"/>
        <v>2023102</v>
      </c>
      <c r="D868" s="4">
        <v>74</v>
      </c>
      <c r="E868" s="4"/>
    </row>
    <row r="869" s="1" customFormat="1" ht="30" customHeight="1" spans="1:5">
      <c r="A869" s="4">
        <v>867</v>
      </c>
      <c r="B869" s="4" t="str">
        <f>"2308132927"</f>
        <v>2308132927</v>
      </c>
      <c r="C869" s="4" t="str">
        <f t="shared" si="13"/>
        <v>2023102</v>
      </c>
      <c r="D869" s="4" t="s">
        <v>6</v>
      </c>
      <c r="E869" s="4"/>
    </row>
    <row r="870" s="1" customFormat="1" ht="30" customHeight="1" spans="1:5">
      <c r="A870" s="4">
        <v>868</v>
      </c>
      <c r="B870" s="4" t="str">
        <f>"2308132928"</f>
        <v>2308132928</v>
      </c>
      <c r="C870" s="4" t="str">
        <f t="shared" si="13"/>
        <v>2023102</v>
      </c>
      <c r="D870" s="4">
        <v>53</v>
      </c>
      <c r="E870" s="4"/>
    </row>
    <row r="871" s="1" customFormat="1" ht="30" customHeight="1" spans="1:5">
      <c r="A871" s="4">
        <v>869</v>
      </c>
      <c r="B871" s="4" t="str">
        <f>"2308132929"</f>
        <v>2308132929</v>
      </c>
      <c r="C871" s="4" t="str">
        <f t="shared" si="13"/>
        <v>2023102</v>
      </c>
      <c r="D871" s="4">
        <v>29</v>
      </c>
      <c r="E871" s="4"/>
    </row>
    <row r="872" s="1" customFormat="1" ht="30" customHeight="1" spans="1:5">
      <c r="A872" s="4">
        <v>870</v>
      </c>
      <c r="B872" s="4" t="str">
        <f>"2308132930"</f>
        <v>2308132930</v>
      </c>
      <c r="C872" s="4" t="str">
        <f t="shared" si="13"/>
        <v>2023102</v>
      </c>
      <c r="D872" s="4">
        <v>79</v>
      </c>
      <c r="E872" s="4"/>
    </row>
    <row r="873" s="1" customFormat="1" ht="30" customHeight="1" spans="1:5">
      <c r="A873" s="4">
        <v>871</v>
      </c>
      <c r="B873" s="4" t="str">
        <f>"2308133001"</f>
        <v>2308133001</v>
      </c>
      <c r="C873" s="4" t="str">
        <f t="shared" si="13"/>
        <v>2023102</v>
      </c>
      <c r="D873" s="4" t="s">
        <v>6</v>
      </c>
      <c r="E873" s="4"/>
    </row>
    <row r="874" s="1" customFormat="1" ht="30" customHeight="1" spans="1:5">
      <c r="A874" s="4">
        <v>872</v>
      </c>
      <c r="B874" s="4" t="str">
        <f>"2308133002"</f>
        <v>2308133002</v>
      </c>
      <c r="C874" s="4" t="str">
        <f t="shared" si="13"/>
        <v>2023102</v>
      </c>
      <c r="D874" s="4">
        <v>66</v>
      </c>
      <c r="E874" s="4"/>
    </row>
    <row r="875" s="1" customFormat="1" ht="30" customHeight="1" spans="1:5">
      <c r="A875" s="4">
        <v>873</v>
      </c>
      <c r="B875" s="4" t="str">
        <f>"2308133003"</f>
        <v>2308133003</v>
      </c>
      <c r="C875" s="4" t="str">
        <f t="shared" si="13"/>
        <v>2023102</v>
      </c>
      <c r="D875" s="4">
        <v>31</v>
      </c>
      <c r="E875" s="4"/>
    </row>
    <row r="876" s="1" customFormat="1" ht="30" customHeight="1" spans="1:5">
      <c r="A876" s="4">
        <v>874</v>
      </c>
      <c r="B876" s="4" t="str">
        <f>"2308133004"</f>
        <v>2308133004</v>
      </c>
      <c r="C876" s="4" t="str">
        <f t="shared" si="13"/>
        <v>2023102</v>
      </c>
      <c r="D876" s="4">
        <v>75</v>
      </c>
      <c r="E876" s="4"/>
    </row>
    <row r="877" s="1" customFormat="1" ht="30" customHeight="1" spans="1:5">
      <c r="A877" s="4">
        <v>875</v>
      </c>
      <c r="B877" s="4" t="str">
        <f>"2308133005"</f>
        <v>2308133005</v>
      </c>
      <c r="C877" s="4" t="str">
        <f t="shared" si="13"/>
        <v>2023102</v>
      </c>
      <c r="D877" s="4" t="s">
        <v>6</v>
      </c>
      <c r="E877" s="4"/>
    </row>
    <row r="878" s="1" customFormat="1" ht="30" customHeight="1" spans="1:5">
      <c r="A878" s="4">
        <v>876</v>
      </c>
      <c r="B878" s="4" t="str">
        <f>"2308133006"</f>
        <v>2308133006</v>
      </c>
      <c r="C878" s="4" t="str">
        <f t="shared" si="13"/>
        <v>2023102</v>
      </c>
      <c r="D878" s="4" t="s">
        <v>6</v>
      </c>
      <c r="E878" s="4"/>
    </row>
    <row r="879" s="1" customFormat="1" ht="30" customHeight="1" spans="1:5">
      <c r="A879" s="4">
        <v>877</v>
      </c>
      <c r="B879" s="4" t="str">
        <f>"2308133007"</f>
        <v>2308133007</v>
      </c>
      <c r="C879" s="4" t="str">
        <f t="shared" si="13"/>
        <v>2023102</v>
      </c>
      <c r="D879" s="4">
        <v>72</v>
      </c>
      <c r="E879" s="4"/>
    </row>
    <row r="880" s="1" customFormat="1" ht="30" customHeight="1" spans="1:5">
      <c r="A880" s="4">
        <v>878</v>
      </c>
      <c r="B880" s="4" t="str">
        <f>"2308133008"</f>
        <v>2308133008</v>
      </c>
      <c r="C880" s="4" t="str">
        <f t="shared" si="13"/>
        <v>2023102</v>
      </c>
      <c r="D880" s="4">
        <v>61</v>
      </c>
      <c r="E880" s="4"/>
    </row>
    <row r="881" s="1" customFormat="1" ht="30" customHeight="1" spans="1:5">
      <c r="A881" s="4">
        <v>879</v>
      </c>
      <c r="B881" s="4" t="str">
        <f>"2308133009"</f>
        <v>2308133009</v>
      </c>
      <c r="C881" s="4" t="str">
        <f t="shared" si="13"/>
        <v>2023102</v>
      </c>
      <c r="D881" s="4">
        <v>67</v>
      </c>
      <c r="E881" s="4"/>
    </row>
    <row r="882" s="1" customFormat="1" ht="30" customHeight="1" spans="1:5">
      <c r="A882" s="4">
        <v>880</v>
      </c>
      <c r="B882" s="4" t="str">
        <f>"2308133010"</f>
        <v>2308133010</v>
      </c>
      <c r="C882" s="4" t="str">
        <f t="shared" si="13"/>
        <v>2023102</v>
      </c>
      <c r="D882" s="4">
        <v>63</v>
      </c>
      <c r="E882" s="4"/>
    </row>
    <row r="883" s="1" customFormat="1" ht="30" customHeight="1" spans="1:5">
      <c r="A883" s="4">
        <v>881</v>
      </c>
      <c r="B883" s="4" t="str">
        <f>"2308133011"</f>
        <v>2308133011</v>
      </c>
      <c r="C883" s="4" t="str">
        <f t="shared" si="13"/>
        <v>2023102</v>
      </c>
      <c r="D883" s="4" t="s">
        <v>6</v>
      </c>
      <c r="E883" s="4"/>
    </row>
    <row r="884" s="1" customFormat="1" ht="30" customHeight="1" spans="1:5">
      <c r="A884" s="4">
        <v>882</v>
      </c>
      <c r="B884" s="4" t="str">
        <f>"2308133012"</f>
        <v>2308133012</v>
      </c>
      <c r="C884" s="4" t="str">
        <f t="shared" si="13"/>
        <v>2023102</v>
      </c>
      <c r="D884" s="4" t="s">
        <v>6</v>
      </c>
      <c r="E884" s="4"/>
    </row>
    <row r="885" s="1" customFormat="1" ht="30" customHeight="1" spans="1:5">
      <c r="A885" s="4">
        <v>883</v>
      </c>
      <c r="B885" s="4" t="str">
        <f>"2308133013"</f>
        <v>2308133013</v>
      </c>
      <c r="C885" s="4" t="str">
        <f t="shared" si="13"/>
        <v>2023102</v>
      </c>
      <c r="D885" s="4">
        <v>49</v>
      </c>
      <c r="E885" s="4"/>
    </row>
    <row r="886" s="1" customFormat="1" ht="30" customHeight="1" spans="1:5">
      <c r="A886" s="4">
        <v>884</v>
      </c>
      <c r="B886" s="4" t="str">
        <f>"2308133014"</f>
        <v>2308133014</v>
      </c>
      <c r="C886" s="4" t="str">
        <f t="shared" si="13"/>
        <v>2023102</v>
      </c>
      <c r="D886" s="4">
        <v>65</v>
      </c>
      <c r="E886" s="4"/>
    </row>
    <row r="887" s="1" customFormat="1" ht="30" customHeight="1" spans="1:5">
      <c r="A887" s="4">
        <v>885</v>
      </c>
      <c r="B887" s="4" t="str">
        <f>"2308133015"</f>
        <v>2308133015</v>
      </c>
      <c r="C887" s="4" t="str">
        <f t="shared" ref="C887:C950" si="14">"2023102"</f>
        <v>2023102</v>
      </c>
      <c r="D887" s="4">
        <v>67</v>
      </c>
      <c r="E887" s="4"/>
    </row>
    <row r="888" s="1" customFormat="1" ht="30" customHeight="1" spans="1:5">
      <c r="A888" s="4">
        <v>886</v>
      </c>
      <c r="B888" s="4" t="str">
        <f>"2308133016"</f>
        <v>2308133016</v>
      </c>
      <c r="C888" s="4" t="str">
        <f t="shared" si="14"/>
        <v>2023102</v>
      </c>
      <c r="D888" s="4">
        <v>68</v>
      </c>
      <c r="E888" s="4"/>
    </row>
    <row r="889" s="1" customFormat="1" ht="30" customHeight="1" spans="1:5">
      <c r="A889" s="4">
        <v>887</v>
      </c>
      <c r="B889" s="4" t="str">
        <f>"2308133017"</f>
        <v>2308133017</v>
      </c>
      <c r="C889" s="4" t="str">
        <f t="shared" si="14"/>
        <v>2023102</v>
      </c>
      <c r="D889" s="4" t="s">
        <v>6</v>
      </c>
      <c r="E889" s="4"/>
    </row>
    <row r="890" s="1" customFormat="1" ht="30" customHeight="1" spans="1:5">
      <c r="A890" s="4">
        <v>888</v>
      </c>
      <c r="B890" s="4" t="str">
        <f>"2308133018"</f>
        <v>2308133018</v>
      </c>
      <c r="C890" s="4" t="str">
        <f t="shared" si="14"/>
        <v>2023102</v>
      </c>
      <c r="D890" s="4">
        <v>67</v>
      </c>
      <c r="E890" s="4"/>
    </row>
    <row r="891" s="1" customFormat="1" ht="30" customHeight="1" spans="1:5">
      <c r="A891" s="4">
        <v>889</v>
      </c>
      <c r="B891" s="4" t="str">
        <f>"2308133019"</f>
        <v>2308133019</v>
      </c>
      <c r="C891" s="4" t="str">
        <f t="shared" si="14"/>
        <v>2023102</v>
      </c>
      <c r="D891" s="4" t="s">
        <v>6</v>
      </c>
      <c r="E891" s="4"/>
    </row>
    <row r="892" s="1" customFormat="1" ht="30" customHeight="1" spans="1:5">
      <c r="A892" s="4">
        <v>890</v>
      </c>
      <c r="B892" s="4" t="str">
        <f>"2308133020"</f>
        <v>2308133020</v>
      </c>
      <c r="C892" s="4" t="str">
        <f t="shared" si="14"/>
        <v>2023102</v>
      </c>
      <c r="D892" s="4" t="s">
        <v>6</v>
      </c>
      <c r="E892" s="4"/>
    </row>
    <row r="893" s="1" customFormat="1" ht="30" customHeight="1" spans="1:5">
      <c r="A893" s="4">
        <v>891</v>
      </c>
      <c r="B893" s="4" t="str">
        <f>"2308133021"</f>
        <v>2308133021</v>
      </c>
      <c r="C893" s="4" t="str">
        <f t="shared" si="14"/>
        <v>2023102</v>
      </c>
      <c r="D893" s="4">
        <v>69</v>
      </c>
      <c r="E893" s="4"/>
    </row>
    <row r="894" s="1" customFormat="1" ht="30" customHeight="1" spans="1:5">
      <c r="A894" s="4">
        <v>892</v>
      </c>
      <c r="B894" s="4" t="str">
        <f>"2308133022"</f>
        <v>2308133022</v>
      </c>
      <c r="C894" s="4" t="str">
        <f t="shared" si="14"/>
        <v>2023102</v>
      </c>
      <c r="D894" s="4">
        <v>80</v>
      </c>
      <c r="E894" s="4"/>
    </row>
    <row r="895" s="1" customFormat="1" ht="30" customHeight="1" spans="1:5">
      <c r="A895" s="4">
        <v>893</v>
      </c>
      <c r="B895" s="4" t="str">
        <f>"2308133023"</f>
        <v>2308133023</v>
      </c>
      <c r="C895" s="4" t="str">
        <f t="shared" si="14"/>
        <v>2023102</v>
      </c>
      <c r="D895" s="4">
        <v>47</v>
      </c>
      <c r="E895" s="4"/>
    </row>
    <row r="896" s="1" customFormat="1" ht="30" customHeight="1" spans="1:5">
      <c r="A896" s="4">
        <v>894</v>
      </c>
      <c r="B896" s="4" t="str">
        <f>"2308133024"</f>
        <v>2308133024</v>
      </c>
      <c r="C896" s="4" t="str">
        <f t="shared" si="14"/>
        <v>2023102</v>
      </c>
      <c r="D896" s="4">
        <v>26</v>
      </c>
      <c r="E896" s="4"/>
    </row>
    <row r="897" s="1" customFormat="1" ht="30" customHeight="1" spans="1:5">
      <c r="A897" s="4">
        <v>895</v>
      </c>
      <c r="B897" s="4" t="str">
        <f>"2308133025"</f>
        <v>2308133025</v>
      </c>
      <c r="C897" s="4" t="str">
        <f t="shared" si="14"/>
        <v>2023102</v>
      </c>
      <c r="D897" s="4" t="s">
        <v>6</v>
      </c>
      <c r="E897" s="4"/>
    </row>
    <row r="898" s="1" customFormat="1" ht="30" customHeight="1" spans="1:5">
      <c r="A898" s="4">
        <v>896</v>
      </c>
      <c r="B898" s="4" t="str">
        <f>"2308133026"</f>
        <v>2308133026</v>
      </c>
      <c r="C898" s="4" t="str">
        <f t="shared" si="14"/>
        <v>2023102</v>
      </c>
      <c r="D898" s="4" t="s">
        <v>6</v>
      </c>
      <c r="E898" s="4"/>
    </row>
    <row r="899" s="1" customFormat="1" ht="30" customHeight="1" spans="1:5">
      <c r="A899" s="4">
        <v>897</v>
      </c>
      <c r="B899" s="4" t="str">
        <f>"2308133027"</f>
        <v>2308133027</v>
      </c>
      <c r="C899" s="4" t="str">
        <f t="shared" si="14"/>
        <v>2023102</v>
      </c>
      <c r="D899" s="4">
        <v>59</v>
      </c>
      <c r="E899" s="4"/>
    </row>
    <row r="900" s="1" customFormat="1" ht="30" customHeight="1" spans="1:5">
      <c r="A900" s="4">
        <v>898</v>
      </c>
      <c r="B900" s="4" t="str">
        <f>"2308133028"</f>
        <v>2308133028</v>
      </c>
      <c r="C900" s="4" t="str">
        <f t="shared" si="14"/>
        <v>2023102</v>
      </c>
      <c r="D900" s="4">
        <v>55</v>
      </c>
      <c r="E900" s="4"/>
    </row>
    <row r="901" s="1" customFormat="1" ht="30" customHeight="1" spans="1:5">
      <c r="A901" s="4">
        <v>899</v>
      </c>
      <c r="B901" s="4" t="str">
        <f>"2308133029"</f>
        <v>2308133029</v>
      </c>
      <c r="C901" s="4" t="str">
        <f t="shared" si="14"/>
        <v>2023102</v>
      </c>
      <c r="D901" s="4">
        <v>67</v>
      </c>
      <c r="E901" s="4"/>
    </row>
    <row r="902" s="1" customFormat="1" ht="30" customHeight="1" spans="1:5">
      <c r="A902" s="4">
        <v>900</v>
      </c>
      <c r="B902" s="4" t="str">
        <f>"2308133030"</f>
        <v>2308133030</v>
      </c>
      <c r="C902" s="4" t="str">
        <f t="shared" si="14"/>
        <v>2023102</v>
      </c>
      <c r="D902" s="4">
        <v>68</v>
      </c>
      <c r="E902" s="4"/>
    </row>
    <row r="903" s="1" customFormat="1" ht="30" customHeight="1" spans="1:5">
      <c r="A903" s="4">
        <v>901</v>
      </c>
      <c r="B903" s="4" t="str">
        <f>"2308133101"</f>
        <v>2308133101</v>
      </c>
      <c r="C903" s="4" t="str">
        <f t="shared" si="14"/>
        <v>2023102</v>
      </c>
      <c r="D903" s="4">
        <v>52</v>
      </c>
      <c r="E903" s="4"/>
    </row>
    <row r="904" s="1" customFormat="1" ht="30" customHeight="1" spans="1:5">
      <c r="A904" s="4">
        <v>902</v>
      </c>
      <c r="B904" s="4" t="str">
        <f>"2308133102"</f>
        <v>2308133102</v>
      </c>
      <c r="C904" s="4" t="str">
        <f t="shared" si="14"/>
        <v>2023102</v>
      </c>
      <c r="D904" s="4">
        <v>53</v>
      </c>
      <c r="E904" s="4"/>
    </row>
    <row r="905" s="1" customFormat="1" ht="30" customHeight="1" spans="1:5">
      <c r="A905" s="4">
        <v>903</v>
      </c>
      <c r="B905" s="4" t="str">
        <f>"2308133103"</f>
        <v>2308133103</v>
      </c>
      <c r="C905" s="4" t="str">
        <f t="shared" si="14"/>
        <v>2023102</v>
      </c>
      <c r="D905" s="4">
        <v>61</v>
      </c>
      <c r="E905" s="4"/>
    </row>
    <row r="906" s="1" customFormat="1" ht="30" customHeight="1" spans="1:5">
      <c r="A906" s="4">
        <v>904</v>
      </c>
      <c r="B906" s="4" t="str">
        <f>"2308133104"</f>
        <v>2308133104</v>
      </c>
      <c r="C906" s="4" t="str">
        <f t="shared" si="14"/>
        <v>2023102</v>
      </c>
      <c r="D906" s="4">
        <v>50</v>
      </c>
      <c r="E906" s="4"/>
    </row>
    <row r="907" s="1" customFormat="1" ht="30" customHeight="1" spans="1:5">
      <c r="A907" s="4">
        <v>905</v>
      </c>
      <c r="B907" s="4" t="str">
        <f>"2308133105"</f>
        <v>2308133105</v>
      </c>
      <c r="C907" s="4" t="str">
        <f t="shared" si="14"/>
        <v>2023102</v>
      </c>
      <c r="D907" s="4">
        <v>78</v>
      </c>
      <c r="E907" s="4"/>
    </row>
    <row r="908" s="1" customFormat="1" ht="30" customHeight="1" spans="1:5">
      <c r="A908" s="4">
        <v>906</v>
      </c>
      <c r="B908" s="4" t="str">
        <f>"2308133106"</f>
        <v>2308133106</v>
      </c>
      <c r="C908" s="4" t="str">
        <f t="shared" si="14"/>
        <v>2023102</v>
      </c>
      <c r="D908" s="4" t="s">
        <v>6</v>
      </c>
      <c r="E908" s="4"/>
    </row>
    <row r="909" s="1" customFormat="1" ht="30" customHeight="1" spans="1:5">
      <c r="A909" s="4">
        <v>907</v>
      </c>
      <c r="B909" s="4" t="str">
        <f>"2308133107"</f>
        <v>2308133107</v>
      </c>
      <c r="C909" s="4" t="str">
        <f t="shared" si="14"/>
        <v>2023102</v>
      </c>
      <c r="D909" s="4">
        <v>69</v>
      </c>
      <c r="E909" s="4"/>
    </row>
    <row r="910" s="1" customFormat="1" ht="30" customHeight="1" spans="1:5">
      <c r="A910" s="4">
        <v>908</v>
      </c>
      <c r="B910" s="4" t="str">
        <f>"2308133108"</f>
        <v>2308133108</v>
      </c>
      <c r="C910" s="4" t="str">
        <f t="shared" si="14"/>
        <v>2023102</v>
      </c>
      <c r="D910" s="4" t="s">
        <v>6</v>
      </c>
      <c r="E910" s="4"/>
    </row>
    <row r="911" s="1" customFormat="1" ht="30" customHeight="1" spans="1:5">
      <c r="A911" s="4">
        <v>909</v>
      </c>
      <c r="B911" s="4" t="str">
        <f>"2308133109"</f>
        <v>2308133109</v>
      </c>
      <c r="C911" s="4" t="str">
        <f t="shared" si="14"/>
        <v>2023102</v>
      </c>
      <c r="D911" s="4">
        <v>59</v>
      </c>
      <c r="E911" s="4"/>
    </row>
    <row r="912" s="1" customFormat="1" ht="30" customHeight="1" spans="1:5">
      <c r="A912" s="4">
        <v>910</v>
      </c>
      <c r="B912" s="4" t="str">
        <f>"2308133110"</f>
        <v>2308133110</v>
      </c>
      <c r="C912" s="4" t="str">
        <f t="shared" si="14"/>
        <v>2023102</v>
      </c>
      <c r="D912" s="4">
        <v>73</v>
      </c>
      <c r="E912" s="4"/>
    </row>
    <row r="913" s="1" customFormat="1" ht="30" customHeight="1" spans="1:5">
      <c r="A913" s="4">
        <v>911</v>
      </c>
      <c r="B913" s="4" t="str">
        <f>"2308133111"</f>
        <v>2308133111</v>
      </c>
      <c r="C913" s="4" t="str">
        <f t="shared" si="14"/>
        <v>2023102</v>
      </c>
      <c r="D913" s="4">
        <v>77</v>
      </c>
      <c r="E913" s="4"/>
    </row>
    <row r="914" s="1" customFormat="1" ht="30" customHeight="1" spans="1:5">
      <c r="A914" s="4">
        <v>912</v>
      </c>
      <c r="B914" s="4" t="str">
        <f>"2308133112"</f>
        <v>2308133112</v>
      </c>
      <c r="C914" s="4" t="str">
        <f t="shared" si="14"/>
        <v>2023102</v>
      </c>
      <c r="D914" s="4">
        <v>73</v>
      </c>
      <c r="E914" s="4"/>
    </row>
    <row r="915" s="1" customFormat="1" ht="30" customHeight="1" spans="1:5">
      <c r="A915" s="4">
        <v>913</v>
      </c>
      <c r="B915" s="4" t="str">
        <f>"2308133113"</f>
        <v>2308133113</v>
      </c>
      <c r="C915" s="4" t="str">
        <f t="shared" si="14"/>
        <v>2023102</v>
      </c>
      <c r="D915" s="4" t="s">
        <v>6</v>
      </c>
      <c r="E915" s="4"/>
    </row>
    <row r="916" s="1" customFormat="1" ht="30" customHeight="1" spans="1:5">
      <c r="A916" s="4">
        <v>914</v>
      </c>
      <c r="B916" s="4" t="str">
        <f>"2308133114"</f>
        <v>2308133114</v>
      </c>
      <c r="C916" s="4" t="str">
        <f t="shared" si="14"/>
        <v>2023102</v>
      </c>
      <c r="D916" s="4">
        <v>58</v>
      </c>
      <c r="E916" s="4"/>
    </row>
    <row r="917" s="1" customFormat="1" ht="30" customHeight="1" spans="1:5">
      <c r="A917" s="4">
        <v>915</v>
      </c>
      <c r="B917" s="4" t="str">
        <f>"2308133115"</f>
        <v>2308133115</v>
      </c>
      <c r="C917" s="4" t="str">
        <f t="shared" si="14"/>
        <v>2023102</v>
      </c>
      <c r="D917" s="4" t="s">
        <v>6</v>
      </c>
      <c r="E917" s="4"/>
    </row>
    <row r="918" s="1" customFormat="1" ht="30" customHeight="1" spans="1:5">
      <c r="A918" s="4">
        <v>916</v>
      </c>
      <c r="B918" s="4" t="str">
        <f>"2308133116"</f>
        <v>2308133116</v>
      </c>
      <c r="C918" s="4" t="str">
        <f t="shared" si="14"/>
        <v>2023102</v>
      </c>
      <c r="D918" s="4">
        <v>51</v>
      </c>
      <c r="E918" s="4"/>
    </row>
    <row r="919" s="1" customFormat="1" ht="30" customHeight="1" spans="1:5">
      <c r="A919" s="4">
        <v>917</v>
      </c>
      <c r="B919" s="4" t="str">
        <f>"2308133117"</f>
        <v>2308133117</v>
      </c>
      <c r="C919" s="4" t="str">
        <f t="shared" si="14"/>
        <v>2023102</v>
      </c>
      <c r="D919" s="4">
        <v>64</v>
      </c>
      <c r="E919" s="4"/>
    </row>
    <row r="920" s="1" customFormat="1" ht="30" customHeight="1" spans="1:5">
      <c r="A920" s="4">
        <v>918</v>
      </c>
      <c r="B920" s="4" t="str">
        <f>"2308133118"</f>
        <v>2308133118</v>
      </c>
      <c r="C920" s="4" t="str">
        <f t="shared" si="14"/>
        <v>2023102</v>
      </c>
      <c r="D920" s="4" t="s">
        <v>6</v>
      </c>
      <c r="E920" s="4"/>
    </row>
    <row r="921" s="1" customFormat="1" ht="30" customHeight="1" spans="1:5">
      <c r="A921" s="4">
        <v>919</v>
      </c>
      <c r="B921" s="4" t="str">
        <f>"2308133119"</f>
        <v>2308133119</v>
      </c>
      <c r="C921" s="4" t="str">
        <f t="shared" si="14"/>
        <v>2023102</v>
      </c>
      <c r="D921" s="4">
        <v>54</v>
      </c>
      <c r="E921" s="4"/>
    </row>
    <row r="922" s="1" customFormat="1" ht="30" customHeight="1" spans="1:5">
      <c r="A922" s="4">
        <v>920</v>
      </c>
      <c r="B922" s="4" t="str">
        <f>"2308133120"</f>
        <v>2308133120</v>
      </c>
      <c r="C922" s="4" t="str">
        <f t="shared" si="14"/>
        <v>2023102</v>
      </c>
      <c r="D922" s="4">
        <v>69</v>
      </c>
      <c r="E922" s="4"/>
    </row>
    <row r="923" s="1" customFormat="1" ht="30" customHeight="1" spans="1:5">
      <c r="A923" s="4">
        <v>921</v>
      </c>
      <c r="B923" s="4" t="str">
        <f>"2308133121"</f>
        <v>2308133121</v>
      </c>
      <c r="C923" s="4" t="str">
        <f t="shared" si="14"/>
        <v>2023102</v>
      </c>
      <c r="D923" s="4">
        <v>80</v>
      </c>
      <c r="E923" s="4"/>
    </row>
    <row r="924" s="1" customFormat="1" ht="30" customHeight="1" spans="1:5">
      <c r="A924" s="4">
        <v>922</v>
      </c>
      <c r="B924" s="4" t="str">
        <f>"2308133122"</f>
        <v>2308133122</v>
      </c>
      <c r="C924" s="4" t="str">
        <f t="shared" si="14"/>
        <v>2023102</v>
      </c>
      <c r="D924" s="4">
        <v>47</v>
      </c>
      <c r="E924" s="4"/>
    </row>
    <row r="925" s="1" customFormat="1" ht="30" customHeight="1" spans="1:5">
      <c r="A925" s="4">
        <v>923</v>
      </c>
      <c r="B925" s="4" t="str">
        <f>"2308133123"</f>
        <v>2308133123</v>
      </c>
      <c r="C925" s="4" t="str">
        <f t="shared" si="14"/>
        <v>2023102</v>
      </c>
      <c r="D925" s="4">
        <v>87</v>
      </c>
      <c r="E925" s="4"/>
    </row>
    <row r="926" s="1" customFormat="1" ht="30" customHeight="1" spans="1:5">
      <c r="A926" s="4">
        <v>924</v>
      </c>
      <c r="B926" s="4" t="str">
        <f>"2308133124"</f>
        <v>2308133124</v>
      </c>
      <c r="C926" s="4" t="str">
        <f t="shared" si="14"/>
        <v>2023102</v>
      </c>
      <c r="D926" s="4">
        <v>73</v>
      </c>
      <c r="E926" s="4"/>
    </row>
    <row r="927" s="1" customFormat="1" ht="30" customHeight="1" spans="1:5">
      <c r="A927" s="4">
        <v>925</v>
      </c>
      <c r="B927" s="4" t="str">
        <f>"2308133125"</f>
        <v>2308133125</v>
      </c>
      <c r="C927" s="4" t="str">
        <f t="shared" si="14"/>
        <v>2023102</v>
      </c>
      <c r="D927" s="4">
        <v>74</v>
      </c>
      <c r="E927" s="4"/>
    </row>
    <row r="928" s="1" customFormat="1" ht="30" customHeight="1" spans="1:5">
      <c r="A928" s="4">
        <v>926</v>
      </c>
      <c r="B928" s="4" t="str">
        <f>"2308133126"</f>
        <v>2308133126</v>
      </c>
      <c r="C928" s="4" t="str">
        <f t="shared" si="14"/>
        <v>2023102</v>
      </c>
      <c r="D928" s="4">
        <v>65</v>
      </c>
      <c r="E928" s="4"/>
    </row>
    <row r="929" s="1" customFormat="1" ht="30" customHeight="1" spans="1:5">
      <c r="A929" s="4">
        <v>927</v>
      </c>
      <c r="B929" s="4" t="str">
        <f>"2308133127"</f>
        <v>2308133127</v>
      </c>
      <c r="C929" s="4" t="str">
        <f t="shared" si="14"/>
        <v>2023102</v>
      </c>
      <c r="D929" s="4">
        <v>69</v>
      </c>
      <c r="E929" s="4"/>
    </row>
    <row r="930" s="1" customFormat="1" ht="30" customHeight="1" spans="1:5">
      <c r="A930" s="4">
        <v>928</v>
      </c>
      <c r="B930" s="4" t="str">
        <f>"2308133128"</f>
        <v>2308133128</v>
      </c>
      <c r="C930" s="4" t="str">
        <f t="shared" si="14"/>
        <v>2023102</v>
      </c>
      <c r="D930" s="4">
        <v>78</v>
      </c>
      <c r="E930" s="4"/>
    </row>
    <row r="931" s="1" customFormat="1" ht="30" customHeight="1" spans="1:5">
      <c r="A931" s="4">
        <v>929</v>
      </c>
      <c r="B931" s="4" t="str">
        <f>"2308133129"</f>
        <v>2308133129</v>
      </c>
      <c r="C931" s="4" t="str">
        <f t="shared" si="14"/>
        <v>2023102</v>
      </c>
      <c r="D931" s="4">
        <v>57</v>
      </c>
      <c r="E931" s="4"/>
    </row>
    <row r="932" s="1" customFormat="1" ht="30" customHeight="1" spans="1:5">
      <c r="A932" s="4">
        <v>930</v>
      </c>
      <c r="B932" s="4" t="str">
        <f>"2308133130"</f>
        <v>2308133130</v>
      </c>
      <c r="C932" s="4" t="str">
        <f t="shared" si="14"/>
        <v>2023102</v>
      </c>
      <c r="D932" s="4">
        <v>81</v>
      </c>
      <c r="E932" s="4"/>
    </row>
    <row r="933" s="1" customFormat="1" ht="30" customHeight="1" spans="1:5">
      <c r="A933" s="4">
        <v>931</v>
      </c>
      <c r="B933" s="4" t="str">
        <f>"2308133201"</f>
        <v>2308133201</v>
      </c>
      <c r="C933" s="4" t="str">
        <f t="shared" si="14"/>
        <v>2023102</v>
      </c>
      <c r="D933" s="4">
        <v>58</v>
      </c>
      <c r="E933" s="4"/>
    </row>
    <row r="934" s="1" customFormat="1" ht="30" customHeight="1" spans="1:5">
      <c r="A934" s="4">
        <v>932</v>
      </c>
      <c r="B934" s="4" t="str">
        <f>"2308133202"</f>
        <v>2308133202</v>
      </c>
      <c r="C934" s="4" t="str">
        <f t="shared" si="14"/>
        <v>2023102</v>
      </c>
      <c r="D934" s="4">
        <v>51</v>
      </c>
      <c r="E934" s="4"/>
    </row>
    <row r="935" s="1" customFormat="1" ht="30" customHeight="1" spans="1:5">
      <c r="A935" s="4">
        <v>933</v>
      </c>
      <c r="B935" s="4" t="str">
        <f>"2308133203"</f>
        <v>2308133203</v>
      </c>
      <c r="C935" s="4" t="str">
        <f t="shared" si="14"/>
        <v>2023102</v>
      </c>
      <c r="D935" s="4">
        <v>63</v>
      </c>
      <c r="E935" s="4"/>
    </row>
    <row r="936" s="1" customFormat="1" ht="30" customHeight="1" spans="1:5">
      <c r="A936" s="4">
        <v>934</v>
      </c>
      <c r="B936" s="4" t="str">
        <f>"2308133204"</f>
        <v>2308133204</v>
      </c>
      <c r="C936" s="4" t="str">
        <f t="shared" si="14"/>
        <v>2023102</v>
      </c>
      <c r="D936" s="4">
        <v>54</v>
      </c>
      <c r="E936" s="4"/>
    </row>
    <row r="937" s="1" customFormat="1" ht="30" customHeight="1" spans="1:5">
      <c r="A937" s="4">
        <v>935</v>
      </c>
      <c r="B937" s="4" t="str">
        <f>"2308133205"</f>
        <v>2308133205</v>
      </c>
      <c r="C937" s="4" t="str">
        <f t="shared" si="14"/>
        <v>2023102</v>
      </c>
      <c r="D937" s="4">
        <v>69</v>
      </c>
      <c r="E937" s="4"/>
    </row>
    <row r="938" s="1" customFormat="1" ht="30" customHeight="1" spans="1:5">
      <c r="A938" s="4">
        <v>936</v>
      </c>
      <c r="B938" s="4" t="str">
        <f>"2308133206"</f>
        <v>2308133206</v>
      </c>
      <c r="C938" s="4" t="str">
        <f t="shared" si="14"/>
        <v>2023102</v>
      </c>
      <c r="D938" s="4">
        <v>74</v>
      </c>
      <c r="E938" s="4"/>
    </row>
    <row r="939" s="1" customFormat="1" ht="30" customHeight="1" spans="1:5">
      <c r="A939" s="4">
        <v>937</v>
      </c>
      <c r="B939" s="4" t="str">
        <f>"2308133207"</f>
        <v>2308133207</v>
      </c>
      <c r="C939" s="4" t="str">
        <f t="shared" si="14"/>
        <v>2023102</v>
      </c>
      <c r="D939" s="4">
        <v>74</v>
      </c>
      <c r="E939" s="4"/>
    </row>
    <row r="940" s="1" customFormat="1" ht="30" customHeight="1" spans="1:5">
      <c r="A940" s="4">
        <v>938</v>
      </c>
      <c r="B940" s="4" t="str">
        <f>"2308133208"</f>
        <v>2308133208</v>
      </c>
      <c r="C940" s="4" t="str">
        <f t="shared" si="14"/>
        <v>2023102</v>
      </c>
      <c r="D940" s="4">
        <v>54</v>
      </c>
      <c r="E940" s="4"/>
    </row>
    <row r="941" s="1" customFormat="1" ht="30" customHeight="1" spans="1:5">
      <c r="A941" s="4">
        <v>939</v>
      </c>
      <c r="B941" s="4" t="str">
        <f>"2308133209"</f>
        <v>2308133209</v>
      </c>
      <c r="C941" s="4" t="str">
        <f t="shared" si="14"/>
        <v>2023102</v>
      </c>
      <c r="D941" s="4">
        <v>72</v>
      </c>
      <c r="E941" s="4"/>
    </row>
    <row r="942" s="1" customFormat="1" ht="30" customHeight="1" spans="1:5">
      <c r="A942" s="4">
        <v>940</v>
      </c>
      <c r="B942" s="4" t="str">
        <f>"2308133210"</f>
        <v>2308133210</v>
      </c>
      <c r="C942" s="4" t="str">
        <f t="shared" si="14"/>
        <v>2023102</v>
      </c>
      <c r="D942" s="4" t="s">
        <v>6</v>
      </c>
      <c r="E942" s="4"/>
    </row>
    <row r="943" s="1" customFormat="1" ht="30" customHeight="1" spans="1:5">
      <c r="A943" s="4">
        <v>941</v>
      </c>
      <c r="B943" s="4" t="str">
        <f>"2308133211"</f>
        <v>2308133211</v>
      </c>
      <c r="C943" s="4" t="str">
        <f t="shared" si="14"/>
        <v>2023102</v>
      </c>
      <c r="D943" s="4">
        <v>75</v>
      </c>
      <c r="E943" s="4"/>
    </row>
    <row r="944" s="1" customFormat="1" ht="30" customHeight="1" spans="1:5">
      <c r="A944" s="4">
        <v>942</v>
      </c>
      <c r="B944" s="4" t="str">
        <f>"2308133212"</f>
        <v>2308133212</v>
      </c>
      <c r="C944" s="4" t="str">
        <f t="shared" si="14"/>
        <v>2023102</v>
      </c>
      <c r="D944" s="4">
        <v>22</v>
      </c>
      <c r="E944" s="4"/>
    </row>
    <row r="945" s="1" customFormat="1" ht="30" customHeight="1" spans="1:5">
      <c r="A945" s="4">
        <v>943</v>
      </c>
      <c r="B945" s="4" t="str">
        <f>"2308133213"</f>
        <v>2308133213</v>
      </c>
      <c r="C945" s="4" t="str">
        <f t="shared" si="14"/>
        <v>2023102</v>
      </c>
      <c r="D945" s="4" t="s">
        <v>6</v>
      </c>
      <c r="E945" s="4"/>
    </row>
    <row r="946" s="1" customFormat="1" ht="30" customHeight="1" spans="1:5">
      <c r="A946" s="4">
        <v>944</v>
      </c>
      <c r="B946" s="4" t="str">
        <f>"2308133214"</f>
        <v>2308133214</v>
      </c>
      <c r="C946" s="4" t="str">
        <f t="shared" si="14"/>
        <v>2023102</v>
      </c>
      <c r="D946" s="4">
        <v>62</v>
      </c>
      <c r="E946" s="4"/>
    </row>
    <row r="947" s="1" customFormat="1" ht="30" customHeight="1" spans="1:5">
      <c r="A947" s="4">
        <v>945</v>
      </c>
      <c r="B947" s="4" t="str">
        <f>"2308133215"</f>
        <v>2308133215</v>
      </c>
      <c r="C947" s="4" t="str">
        <f t="shared" si="14"/>
        <v>2023102</v>
      </c>
      <c r="D947" s="4">
        <v>68</v>
      </c>
      <c r="E947" s="4"/>
    </row>
    <row r="948" s="1" customFormat="1" ht="30" customHeight="1" spans="1:5">
      <c r="A948" s="4">
        <v>946</v>
      </c>
      <c r="B948" s="4" t="str">
        <f>"2308133216"</f>
        <v>2308133216</v>
      </c>
      <c r="C948" s="4" t="str">
        <f t="shared" si="14"/>
        <v>2023102</v>
      </c>
      <c r="D948" s="4">
        <v>62</v>
      </c>
      <c r="E948" s="4"/>
    </row>
    <row r="949" s="1" customFormat="1" ht="30" customHeight="1" spans="1:5">
      <c r="A949" s="4">
        <v>947</v>
      </c>
      <c r="B949" s="4" t="str">
        <f>"2308133217"</f>
        <v>2308133217</v>
      </c>
      <c r="C949" s="4" t="str">
        <f t="shared" si="14"/>
        <v>2023102</v>
      </c>
      <c r="D949" s="4" t="s">
        <v>6</v>
      </c>
      <c r="E949" s="4"/>
    </row>
    <row r="950" s="1" customFormat="1" ht="30" customHeight="1" spans="1:5">
      <c r="A950" s="4">
        <v>948</v>
      </c>
      <c r="B950" s="4" t="str">
        <f>"2308133218"</f>
        <v>2308133218</v>
      </c>
      <c r="C950" s="4" t="str">
        <f t="shared" si="14"/>
        <v>2023102</v>
      </c>
      <c r="D950" s="4">
        <v>66</v>
      </c>
      <c r="E950" s="4"/>
    </row>
    <row r="951" s="1" customFormat="1" ht="30" customHeight="1" spans="1:5">
      <c r="A951" s="4">
        <v>949</v>
      </c>
      <c r="B951" s="4" t="str">
        <f>"2308133219"</f>
        <v>2308133219</v>
      </c>
      <c r="C951" s="4" t="str">
        <f t="shared" ref="C951:C1014" si="15">"2023102"</f>
        <v>2023102</v>
      </c>
      <c r="D951" s="4">
        <v>62</v>
      </c>
      <c r="E951" s="4"/>
    </row>
    <row r="952" s="1" customFormat="1" ht="30" customHeight="1" spans="1:5">
      <c r="A952" s="4">
        <v>950</v>
      </c>
      <c r="B952" s="4" t="str">
        <f>"2308133220"</f>
        <v>2308133220</v>
      </c>
      <c r="C952" s="4" t="str">
        <f t="shared" si="15"/>
        <v>2023102</v>
      </c>
      <c r="D952" s="4">
        <v>62</v>
      </c>
      <c r="E952" s="4"/>
    </row>
    <row r="953" s="1" customFormat="1" ht="30" customHeight="1" spans="1:5">
      <c r="A953" s="4">
        <v>951</v>
      </c>
      <c r="B953" s="4" t="str">
        <f>"2308133221"</f>
        <v>2308133221</v>
      </c>
      <c r="C953" s="4" t="str">
        <f t="shared" si="15"/>
        <v>2023102</v>
      </c>
      <c r="D953" s="4">
        <v>64</v>
      </c>
      <c r="E953" s="4"/>
    </row>
    <row r="954" s="1" customFormat="1" ht="30" customHeight="1" spans="1:5">
      <c r="A954" s="4">
        <v>952</v>
      </c>
      <c r="B954" s="4" t="str">
        <f>"2308133222"</f>
        <v>2308133222</v>
      </c>
      <c r="C954" s="4" t="str">
        <f t="shared" si="15"/>
        <v>2023102</v>
      </c>
      <c r="D954" s="4">
        <v>64</v>
      </c>
      <c r="E954" s="4"/>
    </row>
    <row r="955" s="1" customFormat="1" ht="30" customHeight="1" spans="1:5">
      <c r="A955" s="4">
        <v>953</v>
      </c>
      <c r="B955" s="4" t="str">
        <f>"2308133223"</f>
        <v>2308133223</v>
      </c>
      <c r="C955" s="4" t="str">
        <f t="shared" si="15"/>
        <v>2023102</v>
      </c>
      <c r="D955" s="4">
        <v>83</v>
      </c>
      <c r="E955" s="4"/>
    </row>
    <row r="956" s="1" customFormat="1" ht="30" customHeight="1" spans="1:5">
      <c r="A956" s="4">
        <v>954</v>
      </c>
      <c r="B956" s="4" t="str">
        <f>"2308133224"</f>
        <v>2308133224</v>
      </c>
      <c r="C956" s="4" t="str">
        <f t="shared" si="15"/>
        <v>2023102</v>
      </c>
      <c r="D956" s="4" t="s">
        <v>6</v>
      </c>
      <c r="E956" s="4"/>
    </row>
    <row r="957" s="1" customFormat="1" ht="30" customHeight="1" spans="1:5">
      <c r="A957" s="4">
        <v>955</v>
      </c>
      <c r="B957" s="4" t="str">
        <f>"2308133225"</f>
        <v>2308133225</v>
      </c>
      <c r="C957" s="4" t="str">
        <f t="shared" si="15"/>
        <v>2023102</v>
      </c>
      <c r="D957" s="4">
        <v>67</v>
      </c>
      <c r="E957" s="4"/>
    </row>
    <row r="958" s="1" customFormat="1" ht="30" customHeight="1" spans="1:5">
      <c r="A958" s="4">
        <v>956</v>
      </c>
      <c r="B958" s="4" t="str">
        <f>"2308133226"</f>
        <v>2308133226</v>
      </c>
      <c r="C958" s="4" t="str">
        <f t="shared" si="15"/>
        <v>2023102</v>
      </c>
      <c r="D958" s="4" t="s">
        <v>6</v>
      </c>
      <c r="E958" s="4"/>
    </row>
    <row r="959" s="1" customFormat="1" ht="30" customHeight="1" spans="1:5">
      <c r="A959" s="4">
        <v>957</v>
      </c>
      <c r="B959" s="4" t="str">
        <f>"2308133227"</f>
        <v>2308133227</v>
      </c>
      <c r="C959" s="4" t="str">
        <f t="shared" si="15"/>
        <v>2023102</v>
      </c>
      <c r="D959" s="4">
        <v>74</v>
      </c>
      <c r="E959" s="4"/>
    </row>
    <row r="960" s="1" customFormat="1" ht="30" customHeight="1" spans="1:5">
      <c r="A960" s="4">
        <v>958</v>
      </c>
      <c r="B960" s="4" t="str">
        <f>"2308133228"</f>
        <v>2308133228</v>
      </c>
      <c r="C960" s="4" t="str">
        <f t="shared" si="15"/>
        <v>2023102</v>
      </c>
      <c r="D960" s="4">
        <v>68</v>
      </c>
      <c r="E960" s="4"/>
    </row>
    <row r="961" s="1" customFormat="1" ht="30" customHeight="1" spans="1:5">
      <c r="A961" s="4">
        <v>959</v>
      </c>
      <c r="B961" s="4" t="str">
        <f>"2308133229"</f>
        <v>2308133229</v>
      </c>
      <c r="C961" s="4" t="str">
        <f t="shared" si="15"/>
        <v>2023102</v>
      </c>
      <c r="D961" s="4" t="s">
        <v>6</v>
      </c>
      <c r="E961" s="4"/>
    </row>
    <row r="962" s="1" customFormat="1" ht="30" customHeight="1" spans="1:5">
      <c r="A962" s="4">
        <v>960</v>
      </c>
      <c r="B962" s="4" t="str">
        <f>"2308133230"</f>
        <v>2308133230</v>
      </c>
      <c r="C962" s="4" t="str">
        <f t="shared" si="15"/>
        <v>2023102</v>
      </c>
      <c r="D962" s="4">
        <v>67</v>
      </c>
      <c r="E962" s="4"/>
    </row>
    <row r="963" s="1" customFormat="1" ht="30" customHeight="1" spans="1:5">
      <c r="A963" s="4">
        <v>961</v>
      </c>
      <c r="B963" s="4" t="str">
        <f>"2308133301"</f>
        <v>2308133301</v>
      </c>
      <c r="C963" s="4" t="str">
        <f t="shared" si="15"/>
        <v>2023102</v>
      </c>
      <c r="D963" s="4">
        <v>54</v>
      </c>
      <c r="E963" s="4"/>
    </row>
    <row r="964" s="1" customFormat="1" ht="30" customHeight="1" spans="1:5">
      <c r="A964" s="4">
        <v>962</v>
      </c>
      <c r="B964" s="4" t="str">
        <f>"2308133302"</f>
        <v>2308133302</v>
      </c>
      <c r="C964" s="4" t="str">
        <f t="shared" si="15"/>
        <v>2023102</v>
      </c>
      <c r="D964" s="4">
        <v>70</v>
      </c>
      <c r="E964" s="4"/>
    </row>
    <row r="965" s="1" customFormat="1" ht="30" customHeight="1" spans="1:5">
      <c r="A965" s="4">
        <v>963</v>
      </c>
      <c r="B965" s="4" t="str">
        <f>"2308133303"</f>
        <v>2308133303</v>
      </c>
      <c r="C965" s="4" t="str">
        <f t="shared" si="15"/>
        <v>2023102</v>
      </c>
      <c r="D965" s="4">
        <v>56</v>
      </c>
      <c r="E965" s="4"/>
    </row>
    <row r="966" s="1" customFormat="1" ht="30" customHeight="1" spans="1:5">
      <c r="A966" s="4">
        <v>964</v>
      </c>
      <c r="B966" s="4" t="str">
        <f>"2308133304"</f>
        <v>2308133304</v>
      </c>
      <c r="C966" s="4" t="str">
        <f t="shared" si="15"/>
        <v>2023102</v>
      </c>
      <c r="D966" s="4">
        <v>58</v>
      </c>
      <c r="E966" s="4"/>
    </row>
    <row r="967" s="1" customFormat="1" ht="30" customHeight="1" spans="1:5">
      <c r="A967" s="4">
        <v>965</v>
      </c>
      <c r="B967" s="4" t="str">
        <f>"2308133305"</f>
        <v>2308133305</v>
      </c>
      <c r="C967" s="4" t="str">
        <f t="shared" si="15"/>
        <v>2023102</v>
      </c>
      <c r="D967" s="4">
        <v>64</v>
      </c>
      <c r="E967" s="4"/>
    </row>
    <row r="968" s="1" customFormat="1" ht="30" customHeight="1" spans="1:5">
      <c r="A968" s="4">
        <v>966</v>
      </c>
      <c r="B968" s="4" t="str">
        <f>"2308133306"</f>
        <v>2308133306</v>
      </c>
      <c r="C968" s="4" t="str">
        <f t="shared" si="15"/>
        <v>2023102</v>
      </c>
      <c r="D968" s="4" t="s">
        <v>6</v>
      </c>
      <c r="E968" s="4"/>
    </row>
    <row r="969" s="1" customFormat="1" ht="30" customHeight="1" spans="1:5">
      <c r="A969" s="4">
        <v>967</v>
      </c>
      <c r="B969" s="4" t="str">
        <f>"2308133307"</f>
        <v>2308133307</v>
      </c>
      <c r="C969" s="4" t="str">
        <f t="shared" si="15"/>
        <v>2023102</v>
      </c>
      <c r="D969" s="4">
        <v>42</v>
      </c>
      <c r="E969" s="4"/>
    </row>
    <row r="970" s="1" customFormat="1" ht="30" customHeight="1" spans="1:5">
      <c r="A970" s="4">
        <v>968</v>
      </c>
      <c r="B970" s="4" t="str">
        <f>"2308133308"</f>
        <v>2308133308</v>
      </c>
      <c r="C970" s="4" t="str">
        <f t="shared" si="15"/>
        <v>2023102</v>
      </c>
      <c r="D970" s="4">
        <v>64</v>
      </c>
      <c r="E970" s="4"/>
    </row>
    <row r="971" s="1" customFormat="1" ht="30" customHeight="1" spans="1:5">
      <c r="A971" s="4">
        <v>969</v>
      </c>
      <c r="B971" s="4" t="str">
        <f>"2308133309"</f>
        <v>2308133309</v>
      </c>
      <c r="C971" s="4" t="str">
        <f t="shared" si="15"/>
        <v>2023102</v>
      </c>
      <c r="D971" s="4" t="s">
        <v>6</v>
      </c>
      <c r="E971" s="4"/>
    </row>
    <row r="972" s="1" customFormat="1" ht="30" customHeight="1" spans="1:5">
      <c r="A972" s="4">
        <v>970</v>
      </c>
      <c r="B972" s="4" t="str">
        <f>"2308133310"</f>
        <v>2308133310</v>
      </c>
      <c r="C972" s="4" t="str">
        <f t="shared" si="15"/>
        <v>2023102</v>
      </c>
      <c r="D972" s="4">
        <v>62</v>
      </c>
      <c r="E972" s="4"/>
    </row>
    <row r="973" s="1" customFormat="1" ht="30" customHeight="1" spans="1:5">
      <c r="A973" s="4">
        <v>971</v>
      </c>
      <c r="B973" s="4" t="str">
        <f>"2308133311"</f>
        <v>2308133311</v>
      </c>
      <c r="C973" s="4" t="str">
        <f t="shared" si="15"/>
        <v>2023102</v>
      </c>
      <c r="D973" s="4">
        <v>59</v>
      </c>
      <c r="E973" s="4"/>
    </row>
    <row r="974" s="1" customFormat="1" ht="30" customHeight="1" spans="1:5">
      <c r="A974" s="4">
        <v>972</v>
      </c>
      <c r="B974" s="4" t="str">
        <f>"2308133312"</f>
        <v>2308133312</v>
      </c>
      <c r="C974" s="4" t="str">
        <f t="shared" si="15"/>
        <v>2023102</v>
      </c>
      <c r="D974" s="4">
        <v>60</v>
      </c>
      <c r="E974" s="4"/>
    </row>
    <row r="975" s="1" customFormat="1" ht="30" customHeight="1" spans="1:5">
      <c r="A975" s="4">
        <v>973</v>
      </c>
      <c r="B975" s="4" t="str">
        <f>"2308133313"</f>
        <v>2308133313</v>
      </c>
      <c r="C975" s="4" t="str">
        <f t="shared" si="15"/>
        <v>2023102</v>
      </c>
      <c r="D975" s="4" t="s">
        <v>6</v>
      </c>
      <c r="E975" s="4"/>
    </row>
    <row r="976" s="1" customFormat="1" ht="30" customHeight="1" spans="1:5">
      <c r="A976" s="4">
        <v>974</v>
      </c>
      <c r="B976" s="4" t="str">
        <f>"2308133314"</f>
        <v>2308133314</v>
      </c>
      <c r="C976" s="4" t="str">
        <f t="shared" si="15"/>
        <v>2023102</v>
      </c>
      <c r="D976" s="4">
        <v>62</v>
      </c>
      <c r="E976" s="4"/>
    </row>
    <row r="977" s="1" customFormat="1" ht="30" customHeight="1" spans="1:5">
      <c r="A977" s="4">
        <v>975</v>
      </c>
      <c r="B977" s="4" t="str">
        <f>"2308133315"</f>
        <v>2308133315</v>
      </c>
      <c r="C977" s="4" t="str">
        <f t="shared" si="15"/>
        <v>2023102</v>
      </c>
      <c r="D977" s="4">
        <v>66</v>
      </c>
      <c r="E977" s="4"/>
    </row>
    <row r="978" s="1" customFormat="1" ht="30" customHeight="1" spans="1:5">
      <c r="A978" s="4">
        <v>976</v>
      </c>
      <c r="B978" s="4" t="str">
        <f>"2308133316"</f>
        <v>2308133316</v>
      </c>
      <c r="C978" s="4" t="str">
        <f t="shared" si="15"/>
        <v>2023102</v>
      </c>
      <c r="D978" s="4">
        <v>67</v>
      </c>
      <c r="E978" s="4"/>
    </row>
    <row r="979" s="1" customFormat="1" ht="30" customHeight="1" spans="1:5">
      <c r="A979" s="4">
        <v>977</v>
      </c>
      <c r="B979" s="4" t="str">
        <f>"2308133317"</f>
        <v>2308133317</v>
      </c>
      <c r="C979" s="4" t="str">
        <f t="shared" si="15"/>
        <v>2023102</v>
      </c>
      <c r="D979" s="4">
        <v>75</v>
      </c>
      <c r="E979" s="4"/>
    </row>
    <row r="980" s="1" customFormat="1" ht="30" customHeight="1" spans="1:5">
      <c r="A980" s="4">
        <v>978</v>
      </c>
      <c r="B980" s="4" t="str">
        <f>"2308133318"</f>
        <v>2308133318</v>
      </c>
      <c r="C980" s="4" t="str">
        <f t="shared" si="15"/>
        <v>2023102</v>
      </c>
      <c r="D980" s="4" t="s">
        <v>6</v>
      </c>
      <c r="E980" s="4"/>
    </row>
    <row r="981" s="1" customFormat="1" ht="30" customHeight="1" spans="1:5">
      <c r="A981" s="4">
        <v>979</v>
      </c>
      <c r="B981" s="4" t="str">
        <f>"2308133319"</f>
        <v>2308133319</v>
      </c>
      <c r="C981" s="4" t="str">
        <f t="shared" si="15"/>
        <v>2023102</v>
      </c>
      <c r="D981" s="4">
        <v>64</v>
      </c>
      <c r="E981" s="4"/>
    </row>
    <row r="982" s="1" customFormat="1" ht="30" customHeight="1" spans="1:5">
      <c r="A982" s="4">
        <v>980</v>
      </c>
      <c r="B982" s="4" t="str">
        <f>"2308133320"</f>
        <v>2308133320</v>
      </c>
      <c r="C982" s="4" t="str">
        <f t="shared" si="15"/>
        <v>2023102</v>
      </c>
      <c r="D982" s="4">
        <v>70</v>
      </c>
      <c r="E982" s="4"/>
    </row>
    <row r="983" s="1" customFormat="1" ht="30" customHeight="1" spans="1:5">
      <c r="A983" s="4">
        <v>981</v>
      </c>
      <c r="B983" s="4" t="str">
        <f>"2308133321"</f>
        <v>2308133321</v>
      </c>
      <c r="C983" s="4" t="str">
        <f t="shared" si="15"/>
        <v>2023102</v>
      </c>
      <c r="D983" s="4">
        <v>65</v>
      </c>
      <c r="E983" s="4"/>
    </row>
    <row r="984" s="1" customFormat="1" ht="30" customHeight="1" spans="1:5">
      <c r="A984" s="4">
        <v>982</v>
      </c>
      <c r="B984" s="4" t="str">
        <f>"2308133322"</f>
        <v>2308133322</v>
      </c>
      <c r="C984" s="4" t="str">
        <f t="shared" si="15"/>
        <v>2023102</v>
      </c>
      <c r="D984" s="4">
        <v>54</v>
      </c>
      <c r="E984" s="4"/>
    </row>
    <row r="985" s="1" customFormat="1" ht="30" customHeight="1" spans="1:5">
      <c r="A985" s="4">
        <v>983</v>
      </c>
      <c r="B985" s="4" t="str">
        <f>"2308133323"</f>
        <v>2308133323</v>
      </c>
      <c r="C985" s="4" t="str">
        <f t="shared" si="15"/>
        <v>2023102</v>
      </c>
      <c r="D985" s="4">
        <v>55</v>
      </c>
      <c r="E985" s="4"/>
    </row>
    <row r="986" s="1" customFormat="1" ht="30" customHeight="1" spans="1:5">
      <c r="A986" s="4">
        <v>984</v>
      </c>
      <c r="B986" s="4" t="str">
        <f>"2308133324"</f>
        <v>2308133324</v>
      </c>
      <c r="C986" s="4" t="str">
        <f t="shared" si="15"/>
        <v>2023102</v>
      </c>
      <c r="D986" s="4" t="s">
        <v>6</v>
      </c>
      <c r="E986" s="4"/>
    </row>
    <row r="987" s="1" customFormat="1" ht="30" customHeight="1" spans="1:5">
      <c r="A987" s="4">
        <v>985</v>
      </c>
      <c r="B987" s="4" t="str">
        <f>"2308133325"</f>
        <v>2308133325</v>
      </c>
      <c r="C987" s="4" t="str">
        <f t="shared" si="15"/>
        <v>2023102</v>
      </c>
      <c r="D987" s="4" t="s">
        <v>6</v>
      </c>
      <c r="E987" s="4"/>
    </row>
    <row r="988" s="1" customFormat="1" ht="30" customHeight="1" spans="1:5">
      <c r="A988" s="4">
        <v>986</v>
      </c>
      <c r="B988" s="4" t="str">
        <f>"2308133326"</f>
        <v>2308133326</v>
      </c>
      <c r="C988" s="4" t="str">
        <f t="shared" si="15"/>
        <v>2023102</v>
      </c>
      <c r="D988" s="4" t="s">
        <v>6</v>
      </c>
      <c r="E988" s="4"/>
    </row>
    <row r="989" s="1" customFormat="1" ht="30" customHeight="1" spans="1:5">
      <c r="A989" s="4">
        <v>987</v>
      </c>
      <c r="B989" s="4" t="str">
        <f>"2308133327"</f>
        <v>2308133327</v>
      </c>
      <c r="C989" s="4" t="str">
        <f t="shared" si="15"/>
        <v>2023102</v>
      </c>
      <c r="D989" s="4">
        <v>54</v>
      </c>
      <c r="E989" s="4"/>
    </row>
    <row r="990" s="1" customFormat="1" ht="30" customHeight="1" spans="1:5">
      <c r="A990" s="4">
        <v>988</v>
      </c>
      <c r="B990" s="4" t="str">
        <f>"2308133328"</f>
        <v>2308133328</v>
      </c>
      <c r="C990" s="4" t="str">
        <f t="shared" si="15"/>
        <v>2023102</v>
      </c>
      <c r="D990" s="4">
        <v>59</v>
      </c>
      <c r="E990" s="4"/>
    </row>
    <row r="991" s="1" customFormat="1" ht="30" customHeight="1" spans="1:5">
      <c r="A991" s="4">
        <v>989</v>
      </c>
      <c r="B991" s="4" t="str">
        <f>"2308133329"</f>
        <v>2308133329</v>
      </c>
      <c r="C991" s="4" t="str">
        <f t="shared" si="15"/>
        <v>2023102</v>
      </c>
      <c r="D991" s="4" t="s">
        <v>6</v>
      </c>
      <c r="E991" s="4"/>
    </row>
    <row r="992" s="1" customFormat="1" ht="30" customHeight="1" spans="1:5">
      <c r="A992" s="4">
        <v>990</v>
      </c>
      <c r="B992" s="4" t="str">
        <f>"2308133330"</f>
        <v>2308133330</v>
      </c>
      <c r="C992" s="4" t="str">
        <f t="shared" si="15"/>
        <v>2023102</v>
      </c>
      <c r="D992" s="4">
        <v>76</v>
      </c>
      <c r="E992" s="4"/>
    </row>
    <row r="993" s="1" customFormat="1" ht="30" customHeight="1" spans="1:5">
      <c r="A993" s="4">
        <v>991</v>
      </c>
      <c r="B993" s="4" t="str">
        <f>"2308133401"</f>
        <v>2308133401</v>
      </c>
      <c r="C993" s="4" t="str">
        <f t="shared" si="15"/>
        <v>2023102</v>
      </c>
      <c r="D993" s="4" t="s">
        <v>6</v>
      </c>
      <c r="E993" s="4"/>
    </row>
    <row r="994" s="1" customFormat="1" ht="30" customHeight="1" spans="1:5">
      <c r="A994" s="4">
        <v>992</v>
      </c>
      <c r="B994" s="4" t="str">
        <f>"2308133402"</f>
        <v>2308133402</v>
      </c>
      <c r="C994" s="4" t="str">
        <f t="shared" si="15"/>
        <v>2023102</v>
      </c>
      <c r="D994" s="4">
        <v>66</v>
      </c>
      <c r="E994" s="4"/>
    </row>
    <row r="995" s="1" customFormat="1" ht="30" customHeight="1" spans="1:5">
      <c r="A995" s="4">
        <v>993</v>
      </c>
      <c r="B995" s="4" t="str">
        <f>"2308133403"</f>
        <v>2308133403</v>
      </c>
      <c r="C995" s="4" t="str">
        <f t="shared" si="15"/>
        <v>2023102</v>
      </c>
      <c r="D995" s="4">
        <v>66</v>
      </c>
      <c r="E995" s="4"/>
    </row>
    <row r="996" s="1" customFormat="1" ht="30" customHeight="1" spans="1:5">
      <c r="A996" s="4">
        <v>994</v>
      </c>
      <c r="B996" s="4" t="str">
        <f>"2308133404"</f>
        <v>2308133404</v>
      </c>
      <c r="C996" s="4" t="str">
        <f t="shared" si="15"/>
        <v>2023102</v>
      </c>
      <c r="D996" s="4">
        <v>58</v>
      </c>
      <c r="E996" s="4"/>
    </row>
    <row r="997" s="1" customFormat="1" ht="30" customHeight="1" spans="1:5">
      <c r="A997" s="4">
        <v>995</v>
      </c>
      <c r="B997" s="4" t="str">
        <f>"2308133405"</f>
        <v>2308133405</v>
      </c>
      <c r="C997" s="4" t="str">
        <f t="shared" si="15"/>
        <v>2023102</v>
      </c>
      <c r="D997" s="4">
        <v>63</v>
      </c>
      <c r="E997" s="4"/>
    </row>
    <row r="998" s="1" customFormat="1" ht="30" customHeight="1" spans="1:5">
      <c r="A998" s="4">
        <v>996</v>
      </c>
      <c r="B998" s="4" t="str">
        <f>"2308133406"</f>
        <v>2308133406</v>
      </c>
      <c r="C998" s="4" t="str">
        <f t="shared" si="15"/>
        <v>2023102</v>
      </c>
      <c r="D998" s="4">
        <v>57</v>
      </c>
      <c r="E998" s="4"/>
    </row>
    <row r="999" s="1" customFormat="1" ht="30" customHeight="1" spans="1:5">
      <c r="A999" s="4">
        <v>997</v>
      </c>
      <c r="B999" s="4" t="str">
        <f>"2308133407"</f>
        <v>2308133407</v>
      </c>
      <c r="C999" s="4" t="str">
        <f t="shared" si="15"/>
        <v>2023102</v>
      </c>
      <c r="D999" s="4">
        <v>60</v>
      </c>
      <c r="E999" s="4"/>
    </row>
    <row r="1000" s="1" customFormat="1" ht="30" customHeight="1" spans="1:5">
      <c r="A1000" s="4">
        <v>998</v>
      </c>
      <c r="B1000" s="4" t="str">
        <f>"2308133408"</f>
        <v>2308133408</v>
      </c>
      <c r="C1000" s="4" t="str">
        <f t="shared" si="15"/>
        <v>2023102</v>
      </c>
      <c r="D1000" s="4">
        <v>68</v>
      </c>
      <c r="E1000" s="4"/>
    </row>
    <row r="1001" s="1" customFormat="1" ht="30" customHeight="1" spans="1:5">
      <c r="A1001" s="4">
        <v>999</v>
      </c>
      <c r="B1001" s="4" t="str">
        <f>"2308133409"</f>
        <v>2308133409</v>
      </c>
      <c r="C1001" s="4" t="str">
        <f t="shared" si="15"/>
        <v>2023102</v>
      </c>
      <c r="D1001" s="4">
        <v>66</v>
      </c>
      <c r="E1001" s="4"/>
    </row>
    <row r="1002" s="1" customFormat="1" ht="30" customHeight="1" spans="1:5">
      <c r="A1002" s="4">
        <v>1000</v>
      </c>
      <c r="B1002" s="4" t="str">
        <f>"2308133410"</f>
        <v>2308133410</v>
      </c>
      <c r="C1002" s="4" t="str">
        <f t="shared" si="15"/>
        <v>2023102</v>
      </c>
      <c r="D1002" s="4">
        <v>66</v>
      </c>
      <c r="E1002" s="4"/>
    </row>
    <row r="1003" s="1" customFormat="1" ht="30" customHeight="1" spans="1:5">
      <c r="A1003" s="4">
        <v>1001</v>
      </c>
      <c r="B1003" s="4" t="str">
        <f>"2308133411"</f>
        <v>2308133411</v>
      </c>
      <c r="C1003" s="4" t="str">
        <f t="shared" si="15"/>
        <v>2023102</v>
      </c>
      <c r="D1003" s="4">
        <v>65</v>
      </c>
      <c r="E1003" s="4"/>
    </row>
    <row r="1004" s="1" customFormat="1" ht="30" customHeight="1" spans="1:5">
      <c r="A1004" s="4">
        <v>1002</v>
      </c>
      <c r="B1004" s="4" t="str">
        <f>"2308133412"</f>
        <v>2308133412</v>
      </c>
      <c r="C1004" s="4" t="str">
        <f t="shared" si="15"/>
        <v>2023102</v>
      </c>
      <c r="D1004" s="4">
        <v>21</v>
      </c>
      <c r="E1004" s="4"/>
    </row>
    <row r="1005" s="1" customFormat="1" ht="30" customHeight="1" spans="1:5">
      <c r="A1005" s="4">
        <v>1003</v>
      </c>
      <c r="B1005" s="4" t="str">
        <f>"2308133413"</f>
        <v>2308133413</v>
      </c>
      <c r="C1005" s="4" t="str">
        <f t="shared" si="15"/>
        <v>2023102</v>
      </c>
      <c r="D1005" s="4">
        <v>76</v>
      </c>
      <c r="E1005" s="4"/>
    </row>
    <row r="1006" s="1" customFormat="1" ht="30" customHeight="1" spans="1:5">
      <c r="A1006" s="4">
        <v>1004</v>
      </c>
      <c r="B1006" s="4" t="str">
        <f>"2308133414"</f>
        <v>2308133414</v>
      </c>
      <c r="C1006" s="4" t="str">
        <f t="shared" si="15"/>
        <v>2023102</v>
      </c>
      <c r="D1006" s="4">
        <v>67</v>
      </c>
      <c r="E1006" s="4"/>
    </row>
    <row r="1007" s="1" customFormat="1" ht="30" customHeight="1" spans="1:5">
      <c r="A1007" s="4">
        <v>1005</v>
      </c>
      <c r="B1007" s="4" t="str">
        <f>"2308133415"</f>
        <v>2308133415</v>
      </c>
      <c r="C1007" s="4" t="str">
        <f t="shared" si="15"/>
        <v>2023102</v>
      </c>
      <c r="D1007" s="4">
        <v>70</v>
      </c>
      <c r="E1007" s="4"/>
    </row>
    <row r="1008" s="1" customFormat="1" ht="30" customHeight="1" spans="1:5">
      <c r="A1008" s="4">
        <v>1006</v>
      </c>
      <c r="B1008" s="4" t="str">
        <f>"2308133416"</f>
        <v>2308133416</v>
      </c>
      <c r="C1008" s="4" t="str">
        <f t="shared" si="15"/>
        <v>2023102</v>
      </c>
      <c r="D1008" s="4" t="s">
        <v>6</v>
      </c>
      <c r="E1008" s="4"/>
    </row>
    <row r="1009" s="1" customFormat="1" ht="30" customHeight="1" spans="1:5">
      <c r="A1009" s="4">
        <v>1007</v>
      </c>
      <c r="B1009" s="4" t="str">
        <f>"2308133417"</f>
        <v>2308133417</v>
      </c>
      <c r="C1009" s="4" t="str">
        <f t="shared" si="15"/>
        <v>2023102</v>
      </c>
      <c r="D1009" s="4">
        <v>72</v>
      </c>
      <c r="E1009" s="4"/>
    </row>
    <row r="1010" s="1" customFormat="1" ht="30" customHeight="1" spans="1:5">
      <c r="A1010" s="4">
        <v>1008</v>
      </c>
      <c r="B1010" s="4" t="str">
        <f>"2308133418"</f>
        <v>2308133418</v>
      </c>
      <c r="C1010" s="4" t="str">
        <f t="shared" si="15"/>
        <v>2023102</v>
      </c>
      <c r="D1010" s="4">
        <v>40</v>
      </c>
      <c r="E1010" s="4"/>
    </row>
    <row r="1011" s="1" customFormat="1" ht="30" customHeight="1" spans="1:5">
      <c r="A1011" s="4">
        <v>1009</v>
      </c>
      <c r="B1011" s="4" t="str">
        <f>"2308133419"</f>
        <v>2308133419</v>
      </c>
      <c r="C1011" s="4" t="str">
        <f t="shared" si="15"/>
        <v>2023102</v>
      </c>
      <c r="D1011" s="4">
        <v>68</v>
      </c>
      <c r="E1011" s="4"/>
    </row>
    <row r="1012" s="1" customFormat="1" ht="30" customHeight="1" spans="1:5">
      <c r="A1012" s="4">
        <v>1010</v>
      </c>
      <c r="B1012" s="4" t="str">
        <f>"2308133420"</f>
        <v>2308133420</v>
      </c>
      <c r="C1012" s="4" t="str">
        <f t="shared" si="15"/>
        <v>2023102</v>
      </c>
      <c r="D1012" s="4">
        <v>77</v>
      </c>
      <c r="E1012" s="4"/>
    </row>
    <row r="1013" s="1" customFormat="1" ht="30" customHeight="1" spans="1:5">
      <c r="A1013" s="4">
        <v>1011</v>
      </c>
      <c r="B1013" s="4" t="str">
        <f>"2308133421"</f>
        <v>2308133421</v>
      </c>
      <c r="C1013" s="4" t="str">
        <f t="shared" si="15"/>
        <v>2023102</v>
      </c>
      <c r="D1013" s="4">
        <v>69</v>
      </c>
      <c r="E1013" s="4"/>
    </row>
    <row r="1014" s="1" customFormat="1" ht="30" customHeight="1" spans="1:5">
      <c r="A1014" s="4">
        <v>1012</v>
      </c>
      <c r="B1014" s="4" t="str">
        <f>"2308133422"</f>
        <v>2308133422</v>
      </c>
      <c r="C1014" s="4" t="str">
        <f t="shared" si="15"/>
        <v>2023102</v>
      </c>
      <c r="D1014" s="4" t="s">
        <v>6</v>
      </c>
      <c r="E1014" s="4"/>
    </row>
    <row r="1015" s="1" customFormat="1" ht="30" customHeight="1" spans="1:5">
      <c r="A1015" s="4">
        <v>1013</v>
      </c>
      <c r="B1015" s="4" t="str">
        <f>"2308133423"</f>
        <v>2308133423</v>
      </c>
      <c r="C1015" s="4" t="str">
        <f t="shared" ref="C1015:C1078" si="16">"2023102"</f>
        <v>2023102</v>
      </c>
      <c r="D1015" s="4" t="s">
        <v>6</v>
      </c>
      <c r="E1015" s="4"/>
    </row>
    <row r="1016" s="1" customFormat="1" ht="30" customHeight="1" spans="1:5">
      <c r="A1016" s="4">
        <v>1014</v>
      </c>
      <c r="B1016" s="4" t="str">
        <f>"2308133424"</f>
        <v>2308133424</v>
      </c>
      <c r="C1016" s="4" t="str">
        <f t="shared" si="16"/>
        <v>2023102</v>
      </c>
      <c r="D1016" s="4">
        <v>57</v>
      </c>
      <c r="E1016" s="4"/>
    </row>
    <row r="1017" s="1" customFormat="1" ht="30" customHeight="1" spans="1:5">
      <c r="A1017" s="4">
        <v>1015</v>
      </c>
      <c r="B1017" s="4" t="str">
        <f>"2308133425"</f>
        <v>2308133425</v>
      </c>
      <c r="C1017" s="4" t="str">
        <f t="shared" si="16"/>
        <v>2023102</v>
      </c>
      <c r="D1017" s="4">
        <v>62</v>
      </c>
      <c r="E1017" s="4"/>
    </row>
    <row r="1018" s="1" customFormat="1" ht="30" customHeight="1" spans="1:5">
      <c r="A1018" s="4">
        <v>1016</v>
      </c>
      <c r="B1018" s="4" t="str">
        <f>"2308133426"</f>
        <v>2308133426</v>
      </c>
      <c r="C1018" s="4" t="str">
        <f t="shared" si="16"/>
        <v>2023102</v>
      </c>
      <c r="D1018" s="4" t="s">
        <v>6</v>
      </c>
      <c r="E1018" s="4"/>
    </row>
    <row r="1019" s="1" customFormat="1" ht="30" customHeight="1" spans="1:5">
      <c r="A1019" s="4">
        <v>1017</v>
      </c>
      <c r="B1019" s="4" t="str">
        <f>"2308133427"</f>
        <v>2308133427</v>
      </c>
      <c r="C1019" s="4" t="str">
        <f t="shared" si="16"/>
        <v>2023102</v>
      </c>
      <c r="D1019" s="4">
        <v>61</v>
      </c>
      <c r="E1019" s="4"/>
    </row>
    <row r="1020" s="1" customFormat="1" ht="30" customHeight="1" spans="1:5">
      <c r="A1020" s="4">
        <v>1018</v>
      </c>
      <c r="B1020" s="4" t="str">
        <f>"2308133428"</f>
        <v>2308133428</v>
      </c>
      <c r="C1020" s="4" t="str">
        <f t="shared" si="16"/>
        <v>2023102</v>
      </c>
      <c r="D1020" s="4">
        <v>77</v>
      </c>
      <c r="E1020" s="4"/>
    </row>
    <row r="1021" s="1" customFormat="1" ht="30" customHeight="1" spans="1:5">
      <c r="A1021" s="4">
        <v>1019</v>
      </c>
      <c r="B1021" s="4" t="str">
        <f>"2308133429"</f>
        <v>2308133429</v>
      </c>
      <c r="C1021" s="4" t="str">
        <f t="shared" si="16"/>
        <v>2023102</v>
      </c>
      <c r="D1021" s="4">
        <v>57</v>
      </c>
      <c r="E1021" s="4"/>
    </row>
    <row r="1022" s="1" customFormat="1" ht="30" customHeight="1" spans="1:5">
      <c r="A1022" s="4">
        <v>1020</v>
      </c>
      <c r="B1022" s="4" t="str">
        <f>"2308133430"</f>
        <v>2308133430</v>
      </c>
      <c r="C1022" s="4" t="str">
        <f t="shared" si="16"/>
        <v>2023102</v>
      </c>
      <c r="D1022" s="4" t="s">
        <v>6</v>
      </c>
      <c r="E1022" s="4"/>
    </row>
    <row r="1023" s="1" customFormat="1" ht="30" customHeight="1" spans="1:5">
      <c r="A1023" s="4">
        <v>1021</v>
      </c>
      <c r="B1023" s="4" t="str">
        <f>"2308133501"</f>
        <v>2308133501</v>
      </c>
      <c r="C1023" s="4" t="str">
        <f t="shared" si="16"/>
        <v>2023102</v>
      </c>
      <c r="D1023" s="4">
        <v>51</v>
      </c>
      <c r="E1023" s="4"/>
    </row>
    <row r="1024" s="1" customFormat="1" ht="30" customHeight="1" spans="1:5">
      <c r="A1024" s="4">
        <v>1022</v>
      </c>
      <c r="B1024" s="4" t="str">
        <f>"2308133502"</f>
        <v>2308133502</v>
      </c>
      <c r="C1024" s="4" t="str">
        <f t="shared" si="16"/>
        <v>2023102</v>
      </c>
      <c r="D1024" s="4" t="s">
        <v>6</v>
      </c>
      <c r="E1024" s="4"/>
    </row>
    <row r="1025" s="1" customFormat="1" ht="30" customHeight="1" spans="1:5">
      <c r="A1025" s="4">
        <v>1023</v>
      </c>
      <c r="B1025" s="4" t="str">
        <f>"2308133503"</f>
        <v>2308133503</v>
      </c>
      <c r="C1025" s="4" t="str">
        <f t="shared" si="16"/>
        <v>2023102</v>
      </c>
      <c r="D1025" s="4">
        <v>63</v>
      </c>
      <c r="E1025" s="4"/>
    </row>
    <row r="1026" s="1" customFormat="1" ht="30" customHeight="1" spans="1:5">
      <c r="A1026" s="4">
        <v>1024</v>
      </c>
      <c r="B1026" s="4" t="str">
        <f>"2308133504"</f>
        <v>2308133504</v>
      </c>
      <c r="C1026" s="4" t="str">
        <f t="shared" si="16"/>
        <v>2023102</v>
      </c>
      <c r="D1026" s="4">
        <v>69</v>
      </c>
      <c r="E1026" s="4"/>
    </row>
    <row r="1027" s="1" customFormat="1" ht="30" customHeight="1" spans="1:5">
      <c r="A1027" s="4">
        <v>1025</v>
      </c>
      <c r="B1027" s="4" t="str">
        <f>"2308133505"</f>
        <v>2308133505</v>
      </c>
      <c r="C1027" s="4" t="str">
        <f t="shared" si="16"/>
        <v>2023102</v>
      </c>
      <c r="D1027" s="4" t="s">
        <v>6</v>
      </c>
      <c r="E1027" s="4"/>
    </row>
    <row r="1028" s="1" customFormat="1" ht="30" customHeight="1" spans="1:5">
      <c r="A1028" s="4">
        <v>1026</v>
      </c>
      <c r="B1028" s="4" t="str">
        <f>"2308133506"</f>
        <v>2308133506</v>
      </c>
      <c r="C1028" s="4" t="str">
        <f t="shared" si="16"/>
        <v>2023102</v>
      </c>
      <c r="D1028" s="4">
        <v>64</v>
      </c>
      <c r="E1028" s="4"/>
    </row>
    <row r="1029" s="1" customFormat="1" ht="30" customHeight="1" spans="1:5">
      <c r="A1029" s="4">
        <v>1027</v>
      </c>
      <c r="B1029" s="4" t="str">
        <f>"2308133507"</f>
        <v>2308133507</v>
      </c>
      <c r="C1029" s="4" t="str">
        <f t="shared" si="16"/>
        <v>2023102</v>
      </c>
      <c r="D1029" s="4">
        <v>57</v>
      </c>
      <c r="E1029" s="4"/>
    </row>
    <row r="1030" s="1" customFormat="1" ht="30" customHeight="1" spans="1:5">
      <c r="A1030" s="4">
        <v>1028</v>
      </c>
      <c r="B1030" s="4" t="str">
        <f>"2308133508"</f>
        <v>2308133508</v>
      </c>
      <c r="C1030" s="4" t="str">
        <f t="shared" si="16"/>
        <v>2023102</v>
      </c>
      <c r="D1030" s="4">
        <v>71</v>
      </c>
      <c r="E1030" s="4"/>
    </row>
    <row r="1031" s="1" customFormat="1" ht="30" customHeight="1" spans="1:5">
      <c r="A1031" s="4">
        <v>1029</v>
      </c>
      <c r="B1031" s="4" t="str">
        <f>"2308133509"</f>
        <v>2308133509</v>
      </c>
      <c r="C1031" s="4" t="str">
        <f t="shared" si="16"/>
        <v>2023102</v>
      </c>
      <c r="D1031" s="4" t="s">
        <v>6</v>
      </c>
      <c r="E1031" s="4"/>
    </row>
    <row r="1032" s="1" customFormat="1" ht="30" customHeight="1" spans="1:5">
      <c r="A1032" s="4">
        <v>1030</v>
      </c>
      <c r="B1032" s="4" t="str">
        <f>"2308133510"</f>
        <v>2308133510</v>
      </c>
      <c r="C1032" s="4" t="str">
        <f t="shared" si="16"/>
        <v>2023102</v>
      </c>
      <c r="D1032" s="4">
        <v>56</v>
      </c>
      <c r="E1032" s="4"/>
    </row>
    <row r="1033" s="1" customFormat="1" ht="30" customHeight="1" spans="1:5">
      <c r="A1033" s="4">
        <v>1031</v>
      </c>
      <c r="B1033" s="4" t="str">
        <f>"2308133511"</f>
        <v>2308133511</v>
      </c>
      <c r="C1033" s="4" t="str">
        <f t="shared" si="16"/>
        <v>2023102</v>
      </c>
      <c r="D1033" s="4">
        <v>48</v>
      </c>
      <c r="E1033" s="4"/>
    </row>
    <row r="1034" s="1" customFormat="1" ht="30" customHeight="1" spans="1:5">
      <c r="A1034" s="4">
        <v>1032</v>
      </c>
      <c r="B1034" s="4" t="str">
        <f>"2308133512"</f>
        <v>2308133512</v>
      </c>
      <c r="C1034" s="4" t="str">
        <f t="shared" si="16"/>
        <v>2023102</v>
      </c>
      <c r="D1034" s="4">
        <v>62</v>
      </c>
      <c r="E1034" s="4"/>
    </row>
    <row r="1035" s="1" customFormat="1" ht="30" customHeight="1" spans="1:5">
      <c r="A1035" s="4">
        <v>1033</v>
      </c>
      <c r="B1035" s="4" t="str">
        <f>"2308133513"</f>
        <v>2308133513</v>
      </c>
      <c r="C1035" s="4" t="str">
        <f t="shared" si="16"/>
        <v>2023102</v>
      </c>
      <c r="D1035" s="4">
        <v>34</v>
      </c>
      <c r="E1035" s="4"/>
    </row>
    <row r="1036" s="1" customFormat="1" ht="30" customHeight="1" spans="1:5">
      <c r="A1036" s="4">
        <v>1034</v>
      </c>
      <c r="B1036" s="4" t="str">
        <f>"2308133514"</f>
        <v>2308133514</v>
      </c>
      <c r="C1036" s="4" t="str">
        <f t="shared" si="16"/>
        <v>2023102</v>
      </c>
      <c r="D1036" s="4">
        <v>67</v>
      </c>
      <c r="E1036" s="4"/>
    </row>
    <row r="1037" s="1" customFormat="1" ht="30" customHeight="1" spans="1:5">
      <c r="A1037" s="4">
        <v>1035</v>
      </c>
      <c r="B1037" s="4" t="str">
        <f>"2308133515"</f>
        <v>2308133515</v>
      </c>
      <c r="C1037" s="4" t="str">
        <f t="shared" si="16"/>
        <v>2023102</v>
      </c>
      <c r="D1037" s="4">
        <v>46</v>
      </c>
      <c r="E1037" s="4"/>
    </row>
    <row r="1038" s="1" customFormat="1" ht="30" customHeight="1" spans="1:5">
      <c r="A1038" s="4">
        <v>1036</v>
      </c>
      <c r="B1038" s="4" t="str">
        <f>"2308133516"</f>
        <v>2308133516</v>
      </c>
      <c r="C1038" s="4" t="str">
        <f t="shared" si="16"/>
        <v>2023102</v>
      </c>
      <c r="D1038" s="4">
        <v>65</v>
      </c>
      <c r="E1038" s="4"/>
    </row>
    <row r="1039" s="1" customFormat="1" ht="30" customHeight="1" spans="1:5">
      <c r="A1039" s="4">
        <v>1037</v>
      </c>
      <c r="B1039" s="4" t="str">
        <f>"2308133517"</f>
        <v>2308133517</v>
      </c>
      <c r="C1039" s="4" t="str">
        <f t="shared" si="16"/>
        <v>2023102</v>
      </c>
      <c r="D1039" s="4">
        <v>51</v>
      </c>
      <c r="E1039" s="4"/>
    </row>
    <row r="1040" s="1" customFormat="1" ht="30" customHeight="1" spans="1:5">
      <c r="A1040" s="4">
        <v>1038</v>
      </c>
      <c r="B1040" s="4" t="str">
        <f>"2308133518"</f>
        <v>2308133518</v>
      </c>
      <c r="C1040" s="4" t="str">
        <f t="shared" si="16"/>
        <v>2023102</v>
      </c>
      <c r="D1040" s="4">
        <v>79</v>
      </c>
      <c r="E1040" s="4"/>
    </row>
    <row r="1041" s="1" customFormat="1" ht="30" customHeight="1" spans="1:5">
      <c r="A1041" s="4">
        <v>1039</v>
      </c>
      <c r="B1041" s="4" t="str">
        <f>"2308133519"</f>
        <v>2308133519</v>
      </c>
      <c r="C1041" s="4" t="str">
        <f t="shared" si="16"/>
        <v>2023102</v>
      </c>
      <c r="D1041" s="4">
        <v>63</v>
      </c>
      <c r="E1041" s="4"/>
    </row>
    <row r="1042" s="1" customFormat="1" ht="30" customHeight="1" spans="1:5">
      <c r="A1042" s="4">
        <v>1040</v>
      </c>
      <c r="B1042" s="4" t="str">
        <f>"2308133520"</f>
        <v>2308133520</v>
      </c>
      <c r="C1042" s="4" t="str">
        <f t="shared" si="16"/>
        <v>2023102</v>
      </c>
      <c r="D1042" s="4" t="s">
        <v>6</v>
      </c>
      <c r="E1042" s="4"/>
    </row>
    <row r="1043" s="1" customFormat="1" ht="30" customHeight="1" spans="1:5">
      <c r="A1043" s="4">
        <v>1041</v>
      </c>
      <c r="B1043" s="4" t="str">
        <f>"2308133521"</f>
        <v>2308133521</v>
      </c>
      <c r="C1043" s="4" t="str">
        <f t="shared" si="16"/>
        <v>2023102</v>
      </c>
      <c r="D1043" s="4">
        <v>69</v>
      </c>
      <c r="E1043" s="4"/>
    </row>
    <row r="1044" s="1" customFormat="1" ht="30" customHeight="1" spans="1:5">
      <c r="A1044" s="4">
        <v>1042</v>
      </c>
      <c r="B1044" s="4" t="str">
        <f>"2308133522"</f>
        <v>2308133522</v>
      </c>
      <c r="C1044" s="4" t="str">
        <f t="shared" si="16"/>
        <v>2023102</v>
      </c>
      <c r="D1044" s="4">
        <v>67</v>
      </c>
      <c r="E1044" s="4"/>
    </row>
    <row r="1045" s="1" customFormat="1" ht="30" customHeight="1" spans="1:5">
      <c r="A1045" s="4">
        <v>1043</v>
      </c>
      <c r="B1045" s="4" t="str">
        <f>"2308133523"</f>
        <v>2308133523</v>
      </c>
      <c r="C1045" s="4" t="str">
        <f t="shared" si="16"/>
        <v>2023102</v>
      </c>
      <c r="D1045" s="4">
        <v>66</v>
      </c>
      <c r="E1045" s="4"/>
    </row>
    <row r="1046" s="1" customFormat="1" ht="30" customHeight="1" spans="1:5">
      <c r="A1046" s="4">
        <v>1044</v>
      </c>
      <c r="B1046" s="4" t="str">
        <f>"2308133524"</f>
        <v>2308133524</v>
      </c>
      <c r="C1046" s="4" t="str">
        <f t="shared" si="16"/>
        <v>2023102</v>
      </c>
      <c r="D1046" s="4">
        <v>76</v>
      </c>
      <c r="E1046" s="4"/>
    </row>
    <row r="1047" s="1" customFormat="1" ht="30" customHeight="1" spans="1:5">
      <c r="A1047" s="4">
        <v>1045</v>
      </c>
      <c r="B1047" s="4" t="str">
        <f>"2308133525"</f>
        <v>2308133525</v>
      </c>
      <c r="C1047" s="4" t="str">
        <f t="shared" si="16"/>
        <v>2023102</v>
      </c>
      <c r="D1047" s="4" t="s">
        <v>6</v>
      </c>
      <c r="E1047" s="4"/>
    </row>
    <row r="1048" s="1" customFormat="1" ht="30" customHeight="1" spans="1:5">
      <c r="A1048" s="4">
        <v>1046</v>
      </c>
      <c r="B1048" s="4" t="str">
        <f>"2308133526"</f>
        <v>2308133526</v>
      </c>
      <c r="C1048" s="4" t="str">
        <f t="shared" si="16"/>
        <v>2023102</v>
      </c>
      <c r="D1048" s="4">
        <v>65</v>
      </c>
      <c r="E1048" s="4"/>
    </row>
    <row r="1049" s="1" customFormat="1" ht="30" customHeight="1" spans="1:5">
      <c r="A1049" s="4">
        <v>1047</v>
      </c>
      <c r="B1049" s="4" t="str">
        <f>"2308133527"</f>
        <v>2308133527</v>
      </c>
      <c r="C1049" s="4" t="str">
        <f t="shared" si="16"/>
        <v>2023102</v>
      </c>
      <c r="D1049" s="4">
        <v>64</v>
      </c>
      <c r="E1049" s="4"/>
    </row>
    <row r="1050" s="1" customFormat="1" ht="30" customHeight="1" spans="1:5">
      <c r="A1050" s="4">
        <v>1048</v>
      </c>
      <c r="B1050" s="4" t="str">
        <f>"2308133528"</f>
        <v>2308133528</v>
      </c>
      <c r="C1050" s="4" t="str">
        <f t="shared" si="16"/>
        <v>2023102</v>
      </c>
      <c r="D1050" s="4">
        <v>61</v>
      </c>
      <c r="E1050" s="4"/>
    </row>
    <row r="1051" s="1" customFormat="1" ht="30" customHeight="1" spans="1:5">
      <c r="A1051" s="4">
        <v>1049</v>
      </c>
      <c r="B1051" s="4" t="str">
        <f>"2308133529"</f>
        <v>2308133529</v>
      </c>
      <c r="C1051" s="4" t="str">
        <f t="shared" si="16"/>
        <v>2023102</v>
      </c>
      <c r="D1051" s="4">
        <v>64</v>
      </c>
      <c r="E1051" s="4"/>
    </row>
    <row r="1052" s="1" customFormat="1" ht="30" customHeight="1" spans="1:5">
      <c r="A1052" s="4">
        <v>1050</v>
      </c>
      <c r="B1052" s="4" t="str">
        <f>"2308133530"</f>
        <v>2308133530</v>
      </c>
      <c r="C1052" s="4" t="str">
        <f t="shared" si="16"/>
        <v>2023102</v>
      </c>
      <c r="D1052" s="4">
        <v>72</v>
      </c>
      <c r="E1052" s="4"/>
    </row>
    <row r="1053" s="1" customFormat="1" ht="30" customHeight="1" spans="1:5">
      <c r="A1053" s="4">
        <v>1051</v>
      </c>
      <c r="B1053" s="4" t="str">
        <f>"2308133601"</f>
        <v>2308133601</v>
      </c>
      <c r="C1053" s="4" t="str">
        <f t="shared" si="16"/>
        <v>2023102</v>
      </c>
      <c r="D1053" s="4">
        <v>70</v>
      </c>
      <c r="E1053" s="4"/>
    </row>
    <row r="1054" s="1" customFormat="1" ht="30" customHeight="1" spans="1:5">
      <c r="A1054" s="4">
        <v>1052</v>
      </c>
      <c r="B1054" s="4" t="str">
        <f>"2308133602"</f>
        <v>2308133602</v>
      </c>
      <c r="C1054" s="4" t="str">
        <f t="shared" si="16"/>
        <v>2023102</v>
      </c>
      <c r="D1054" s="4">
        <v>72</v>
      </c>
      <c r="E1054" s="4"/>
    </row>
    <row r="1055" s="1" customFormat="1" ht="30" customHeight="1" spans="1:5">
      <c r="A1055" s="4">
        <v>1053</v>
      </c>
      <c r="B1055" s="4" t="str">
        <f>"2308133603"</f>
        <v>2308133603</v>
      </c>
      <c r="C1055" s="4" t="str">
        <f t="shared" si="16"/>
        <v>2023102</v>
      </c>
      <c r="D1055" s="4">
        <v>89</v>
      </c>
      <c r="E1055" s="4"/>
    </row>
    <row r="1056" s="1" customFormat="1" ht="30" customHeight="1" spans="1:5">
      <c r="A1056" s="4">
        <v>1054</v>
      </c>
      <c r="B1056" s="4" t="str">
        <f>"2308133604"</f>
        <v>2308133604</v>
      </c>
      <c r="C1056" s="4" t="str">
        <f t="shared" si="16"/>
        <v>2023102</v>
      </c>
      <c r="D1056" s="4">
        <v>67</v>
      </c>
      <c r="E1056" s="4"/>
    </row>
    <row r="1057" s="1" customFormat="1" ht="30" customHeight="1" spans="1:5">
      <c r="A1057" s="4">
        <v>1055</v>
      </c>
      <c r="B1057" s="4" t="str">
        <f>"2308133605"</f>
        <v>2308133605</v>
      </c>
      <c r="C1057" s="4" t="str">
        <f t="shared" si="16"/>
        <v>2023102</v>
      </c>
      <c r="D1057" s="4">
        <v>55</v>
      </c>
      <c r="E1057" s="4"/>
    </row>
    <row r="1058" s="1" customFormat="1" ht="30" customHeight="1" spans="1:5">
      <c r="A1058" s="4">
        <v>1056</v>
      </c>
      <c r="B1058" s="4" t="str">
        <f>"2308133606"</f>
        <v>2308133606</v>
      </c>
      <c r="C1058" s="4" t="str">
        <f t="shared" si="16"/>
        <v>2023102</v>
      </c>
      <c r="D1058" s="4">
        <v>58</v>
      </c>
      <c r="E1058" s="4"/>
    </row>
    <row r="1059" s="1" customFormat="1" ht="30" customHeight="1" spans="1:5">
      <c r="A1059" s="4">
        <v>1057</v>
      </c>
      <c r="B1059" s="4" t="str">
        <f>"2308133607"</f>
        <v>2308133607</v>
      </c>
      <c r="C1059" s="4" t="str">
        <f t="shared" si="16"/>
        <v>2023102</v>
      </c>
      <c r="D1059" s="4">
        <v>72</v>
      </c>
      <c r="E1059" s="4"/>
    </row>
    <row r="1060" s="1" customFormat="1" ht="30" customHeight="1" spans="1:5">
      <c r="A1060" s="4">
        <v>1058</v>
      </c>
      <c r="B1060" s="4" t="str">
        <f>"2308133608"</f>
        <v>2308133608</v>
      </c>
      <c r="C1060" s="4" t="str">
        <f t="shared" si="16"/>
        <v>2023102</v>
      </c>
      <c r="D1060" s="4" t="s">
        <v>6</v>
      </c>
      <c r="E1060" s="4"/>
    </row>
    <row r="1061" s="1" customFormat="1" ht="30" customHeight="1" spans="1:5">
      <c r="A1061" s="4">
        <v>1059</v>
      </c>
      <c r="B1061" s="4" t="str">
        <f>"2308133609"</f>
        <v>2308133609</v>
      </c>
      <c r="C1061" s="4" t="str">
        <f t="shared" si="16"/>
        <v>2023102</v>
      </c>
      <c r="D1061" s="4">
        <v>61</v>
      </c>
      <c r="E1061" s="4"/>
    </row>
    <row r="1062" s="1" customFormat="1" ht="30" customHeight="1" spans="1:5">
      <c r="A1062" s="4">
        <v>1060</v>
      </c>
      <c r="B1062" s="4" t="str">
        <f>"2308133610"</f>
        <v>2308133610</v>
      </c>
      <c r="C1062" s="4" t="str">
        <f t="shared" si="16"/>
        <v>2023102</v>
      </c>
      <c r="D1062" s="4">
        <v>54</v>
      </c>
      <c r="E1062" s="4"/>
    </row>
    <row r="1063" s="1" customFormat="1" ht="30" customHeight="1" spans="1:5">
      <c r="A1063" s="4">
        <v>1061</v>
      </c>
      <c r="B1063" s="4" t="str">
        <f>"2308133611"</f>
        <v>2308133611</v>
      </c>
      <c r="C1063" s="4" t="str">
        <f t="shared" si="16"/>
        <v>2023102</v>
      </c>
      <c r="D1063" s="4">
        <v>66</v>
      </c>
      <c r="E1063" s="4"/>
    </row>
    <row r="1064" s="1" customFormat="1" ht="30" customHeight="1" spans="1:5">
      <c r="A1064" s="4">
        <v>1062</v>
      </c>
      <c r="B1064" s="4" t="str">
        <f>"2308133612"</f>
        <v>2308133612</v>
      </c>
      <c r="C1064" s="4" t="str">
        <f t="shared" si="16"/>
        <v>2023102</v>
      </c>
      <c r="D1064" s="4">
        <v>54</v>
      </c>
      <c r="E1064" s="4"/>
    </row>
    <row r="1065" s="1" customFormat="1" ht="30" customHeight="1" spans="1:5">
      <c r="A1065" s="4">
        <v>1063</v>
      </c>
      <c r="B1065" s="4" t="str">
        <f>"2308133613"</f>
        <v>2308133613</v>
      </c>
      <c r="C1065" s="4" t="str">
        <f t="shared" si="16"/>
        <v>2023102</v>
      </c>
      <c r="D1065" s="4">
        <v>47</v>
      </c>
      <c r="E1065" s="4"/>
    </row>
    <row r="1066" s="1" customFormat="1" ht="30" customHeight="1" spans="1:5">
      <c r="A1066" s="4">
        <v>1064</v>
      </c>
      <c r="B1066" s="4" t="str">
        <f>"2308133614"</f>
        <v>2308133614</v>
      </c>
      <c r="C1066" s="4" t="str">
        <f t="shared" si="16"/>
        <v>2023102</v>
      </c>
      <c r="D1066" s="4">
        <v>51</v>
      </c>
      <c r="E1066" s="4"/>
    </row>
    <row r="1067" s="1" customFormat="1" ht="30" customHeight="1" spans="1:5">
      <c r="A1067" s="4">
        <v>1065</v>
      </c>
      <c r="B1067" s="4" t="str">
        <f>"2308133615"</f>
        <v>2308133615</v>
      </c>
      <c r="C1067" s="4" t="str">
        <f t="shared" si="16"/>
        <v>2023102</v>
      </c>
      <c r="D1067" s="4">
        <v>74</v>
      </c>
      <c r="E1067" s="4"/>
    </row>
    <row r="1068" s="1" customFormat="1" ht="30" customHeight="1" spans="1:5">
      <c r="A1068" s="4">
        <v>1066</v>
      </c>
      <c r="B1068" s="4" t="str">
        <f>"2308133616"</f>
        <v>2308133616</v>
      </c>
      <c r="C1068" s="4" t="str">
        <f t="shared" si="16"/>
        <v>2023102</v>
      </c>
      <c r="D1068" s="4" t="s">
        <v>6</v>
      </c>
      <c r="E1068" s="4"/>
    </row>
    <row r="1069" s="1" customFormat="1" ht="30" customHeight="1" spans="1:5">
      <c r="A1069" s="4">
        <v>1067</v>
      </c>
      <c r="B1069" s="4" t="str">
        <f>"2308133617"</f>
        <v>2308133617</v>
      </c>
      <c r="C1069" s="4" t="str">
        <f t="shared" si="16"/>
        <v>2023102</v>
      </c>
      <c r="D1069" s="4" t="s">
        <v>6</v>
      </c>
      <c r="E1069" s="4"/>
    </row>
    <row r="1070" s="1" customFormat="1" ht="30" customHeight="1" spans="1:5">
      <c r="A1070" s="4">
        <v>1068</v>
      </c>
      <c r="B1070" s="4" t="str">
        <f>"2308133618"</f>
        <v>2308133618</v>
      </c>
      <c r="C1070" s="4" t="str">
        <f t="shared" si="16"/>
        <v>2023102</v>
      </c>
      <c r="D1070" s="4" t="s">
        <v>6</v>
      </c>
      <c r="E1070" s="4"/>
    </row>
    <row r="1071" s="1" customFormat="1" ht="30" customHeight="1" spans="1:5">
      <c r="A1071" s="4">
        <v>1069</v>
      </c>
      <c r="B1071" s="4" t="str">
        <f>"2308133619"</f>
        <v>2308133619</v>
      </c>
      <c r="C1071" s="4" t="str">
        <f t="shared" si="16"/>
        <v>2023102</v>
      </c>
      <c r="D1071" s="4">
        <v>78</v>
      </c>
      <c r="E1071" s="4"/>
    </row>
    <row r="1072" s="1" customFormat="1" ht="30" customHeight="1" spans="1:5">
      <c r="A1072" s="4">
        <v>1070</v>
      </c>
      <c r="B1072" s="4" t="str">
        <f>"2308133620"</f>
        <v>2308133620</v>
      </c>
      <c r="C1072" s="4" t="str">
        <f t="shared" si="16"/>
        <v>2023102</v>
      </c>
      <c r="D1072" s="4" t="s">
        <v>6</v>
      </c>
      <c r="E1072" s="4"/>
    </row>
    <row r="1073" s="1" customFormat="1" ht="30" customHeight="1" spans="1:5">
      <c r="A1073" s="4">
        <v>1071</v>
      </c>
      <c r="B1073" s="4" t="str">
        <f>"2308133621"</f>
        <v>2308133621</v>
      </c>
      <c r="C1073" s="4" t="str">
        <f t="shared" si="16"/>
        <v>2023102</v>
      </c>
      <c r="D1073" s="4">
        <v>57</v>
      </c>
      <c r="E1073" s="4"/>
    </row>
    <row r="1074" s="1" customFormat="1" ht="30" customHeight="1" spans="1:5">
      <c r="A1074" s="4">
        <v>1072</v>
      </c>
      <c r="B1074" s="4" t="str">
        <f>"2308133622"</f>
        <v>2308133622</v>
      </c>
      <c r="C1074" s="4" t="str">
        <f t="shared" si="16"/>
        <v>2023102</v>
      </c>
      <c r="D1074" s="4">
        <v>80</v>
      </c>
      <c r="E1074" s="4"/>
    </row>
    <row r="1075" s="1" customFormat="1" ht="30" customHeight="1" spans="1:5">
      <c r="A1075" s="4">
        <v>1073</v>
      </c>
      <c r="B1075" s="4" t="str">
        <f>"2308133623"</f>
        <v>2308133623</v>
      </c>
      <c r="C1075" s="4" t="str">
        <f t="shared" si="16"/>
        <v>2023102</v>
      </c>
      <c r="D1075" s="4">
        <v>75</v>
      </c>
      <c r="E1075" s="4"/>
    </row>
    <row r="1076" s="1" customFormat="1" ht="30" customHeight="1" spans="1:5">
      <c r="A1076" s="4">
        <v>1074</v>
      </c>
      <c r="B1076" s="4" t="str">
        <f>"2308133624"</f>
        <v>2308133624</v>
      </c>
      <c r="C1076" s="4" t="str">
        <f t="shared" si="16"/>
        <v>2023102</v>
      </c>
      <c r="D1076" s="4" t="s">
        <v>6</v>
      </c>
      <c r="E1076" s="4"/>
    </row>
    <row r="1077" s="1" customFormat="1" ht="30" customHeight="1" spans="1:5">
      <c r="A1077" s="4">
        <v>1075</v>
      </c>
      <c r="B1077" s="4" t="str">
        <f>"2308133625"</f>
        <v>2308133625</v>
      </c>
      <c r="C1077" s="4" t="str">
        <f t="shared" si="16"/>
        <v>2023102</v>
      </c>
      <c r="D1077" s="4">
        <v>58</v>
      </c>
      <c r="E1077" s="4"/>
    </row>
    <row r="1078" s="1" customFormat="1" ht="30" customHeight="1" spans="1:5">
      <c r="A1078" s="4">
        <v>1076</v>
      </c>
      <c r="B1078" s="4" t="str">
        <f>"2308133626"</f>
        <v>2308133626</v>
      </c>
      <c r="C1078" s="4" t="str">
        <f t="shared" si="16"/>
        <v>2023102</v>
      </c>
      <c r="D1078" s="4">
        <v>66</v>
      </c>
      <c r="E1078" s="4"/>
    </row>
    <row r="1079" s="1" customFormat="1" ht="30" customHeight="1" spans="1:5">
      <c r="A1079" s="4">
        <v>1077</v>
      </c>
      <c r="B1079" s="4" t="str">
        <f>"2308133627"</f>
        <v>2308133627</v>
      </c>
      <c r="C1079" s="4" t="str">
        <f t="shared" ref="C1079:C1100" si="17">"2023102"</f>
        <v>2023102</v>
      </c>
      <c r="D1079" s="4">
        <v>72</v>
      </c>
      <c r="E1079" s="4"/>
    </row>
    <row r="1080" s="1" customFormat="1" ht="30" customHeight="1" spans="1:5">
      <c r="A1080" s="4">
        <v>1078</v>
      </c>
      <c r="B1080" s="4" t="str">
        <f>"2308133628"</f>
        <v>2308133628</v>
      </c>
      <c r="C1080" s="4" t="str">
        <f t="shared" si="17"/>
        <v>2023102</v>
      </c>
      <c r="D1080" s="4">
        <v>74</v>
      </c>
      <c r="E1080" s="4"/>
    </row>
    <row r="1081" s="1" customFormat="1" ht="30" customHeight="1" spans="1:5">
      <c r="A1081" s="4">
        <v>1079</v>
      </c>
      <c r="B1081" s="4" t="str">
        <f>"2308133629"</f>
        <v>2308133629</v>
      </c>
      <c r="C1081" s="4" t="str">
        <f t="shared" si="17"/>
        <v>2023102</v>
      </c>
      <c r="D1081" s="4">
        <v>46</v>
      </c>
      <c r="E1081" s="4"/>
    </row>
    <row r="1082" s="1" customFormat="1" ht="30" customHeight="1" spans="1:5">
      <c r="A1082" s="4">
        <v>1080</v>
      </c>
      <c r="B1082" s="4" t="str">
        <f>"2308133630"</f>
        <v>2308133630</v>
      </c>
      <c r="C1082" s="4" t="str">
        <f t="shared" si="17"/>
        <v>2023102</v>
      </c>
      <c r="D1082" s="4">
        <v>66</v>
      </c>
      <c r="E1082" s="4"/>
    </row>
    <row r="1083" s="1" customFormat="1" ht="30" customHeight="1" spans="1:5">
      <c r="A1083" s="4">
        <v>1081</v>
      </c>
      <c r="B1083" s="4" t="str">
        <f>"2308133701"</f>
        <v>2308133701</v>
      </c>
      <c r="C1083" s="4" t="str">
        <f t="shared" si="17"/>
        <v>2023102</v>
      </c>
      <c r="D1083" s="4" t="s">
        <v>6</v>
      </c>
      <c r="E1083" s="4"/>
    </row>
    <row r="1084" s="1" customFormat="1" ht="30" customHeight="1" spans="1:5">
      <c r="A1084" s="4">
        <v>1082</v>
      </c>
      <c r="B1084" s="4" t="str">
        <f>"2308133702"</f>
        <v>2308133702</v>
      </c>
      <c r="C1084" s="4" t="str">
        <f t="shared" si="17"/>
        <v>2023102</v>
      </c>
      <c r="D1084" s="4">
        <v>54</v>
      </c>
      <c r="E1084" s="4"/>
    </row>
    <row r="1085" s="1" customFormat="1" ht="30" customHeight="1" spans="1:5">
      <c r="A1085" s="4">
        <v>1083</v>
      </c>
      <c r="B1085" s="4" t="str">
        <f>"2308133703"</f>
        <v>2308133703</v>
      </c>
      <c r="C1085" s="4" t="str">
        <f t="shared" si="17"/>
        <v>2023102</v>
      </c>
      <c r="D1085" s="4" t="s">
        <v>6</v>
      </c>
      <c r="E1085" s="4"/>
    </row>
    <row r="1086" s="1" customFormat="1" ht="30" customHeight="1" spans="1:5">
      <c r="A1086" s="4">
        <v>1084</v>
      </c>
      <c r="B1086" s="4" t="str">
        <f>"2308133704"</f>
        <v>2308133704</v>
      </c>
      <c r="C1086" s="4" t="str">
        <f t="shared" si="17"/>
        <v>2023102</v>
      </c>
      <c r="D1086" s="4">
        <v>41</v>
      </c>
      <c r="E1086" s="4"/>
    </row>
    <row r="1087" s="1" customFormat="1" ht="30" customHeight="1" spans="1:5">
      <c r="A1087" s="4">
        <v>1085</v>
      </c>
      <c r="B1087" s="4" t="str">
        <f>"2308133705"</f>
        <v>2308133705</v>
      </c>
      <c r="C1087" s="4" t="str">
        <f t="shared" si="17"/>
        <v>2023102</v>
      </c>
      <c r="D1087" s="4">
        <v>59</v>
      </c>
      <c r="E1087" s="4"/>
    </row>
    <row r="1088" s="1" customFormat="1" ht="30" customHeight="1" spans="1:5">
      <c r="A1088" s="4">
        <v>1086</v>
      </c>
      <c r="B1088" s="4" t="str">
        <f>"2308133706"</f>
        <v>2308133706</v>
      </c>
      <c r="C1088" s="4" t="str">
        <f t="shared" si="17"/>
        <v>2023102</v>
      </c>
      <c r="D1088" s="4" t="s">
        <v>6</v>
      </c>
      <c r="E1088" s="4"/>
    </row>
    <row r="1089" s="1" customFormat="1" ht="30" customHeight="1" spans="1:5">
      <c r="A1089" s="4">
        <v>1087</v>
      </c>
      <c r="B1089" s="4" t="str">
        <f>"2308133707"</f>
        <v>2308133707</v>
      </c>
      <c r="C1089" s="4" t="str">
        <f t="shared" si="17"/>
        <v>2023102</v>
      </c>
      <c r="D1089" s="4">
        <v>64</v>
      </c>
      <c r="E1089" s="4"/>
    </row>
    <row r="1090" s="1" customFormat="1" ht="30" customHeight="1" spans="1:5">
      <c r="A1090" s="4">
        <v>1088</v>
      </c>
      <c r="B1090" s="4" t="str">
        <f>"2308133708"</f>
        <v>2308133708</v>
      </c>
      <c r="C1090" s="4" t="str">
        <f t="shared" si="17"/>
        <v>2023102</v>
      </c>
      <c r="D1090" s="4">
        <v>52</v>
      </c>
      <c r="E1090" s="4"/>
    </row>
    <row r="1091" s="1" customFormat="1" ht="30" customHeight="1" spans="1:5">
      <c r="A1091" s="4">
        <v>1089</v>
      </c>
      <c r="B1091" s="4" t="str">
        <f>"2308133709"</f>
        <v>2308133709</v>
      </c>
      <c r="C1091" s="4" t="str">
        <f t="shared" si="17"/>
        <v>2023102</v>
      </c>
      <c r="D1091" s="4">
        <v>23</v>
      </c>
      <c r="E1091" s="4"/>
    </row>
    <row r="1092" s="1" customFormat="1" ht="30" customHeight="1" spans="1:5">
      <c r="A1092" s="4">
        <v>1090</v>
      </c>
      <c r="B1092" s="4" t="str">
        <f>"2308133710"</f>
        <v>2308133710</v>
      </c>
      <c r="C1092" s="4" t="str">
        <f t="shared" si="17"/>
        <v>2023102</v>
      </c>
      <c r="D1092" s="4">
        <v>41</v>
      </c>
      <c r="E1092" s="4"/>
    </row>
    <row r="1093" s="1" customFormat="1" ht="30" customHeight="1" spans="1:5">
      <c r="A1093" s="4">
        <v>1091</v>
      </c>
      <c r="B1093" s="4" t="str">
        <f>"2308133711"</f>
        <v>2308133711</v>
      </c>
      <c r="C1093" s="4" t="str">
        <f t="shared" si="17"/>
        <v>2023102</v>
      </c>
      <c r="D1093" s="4">
        <v>69</v>
      </c>
      <c r="E1093" s="4"/>
    </row>
    <row r="1094" s="1" customFormat="1" ht="30" customHeight="1" spans="1:5">
      <c r="A1094" s="4">
        <v>1092</v>
      </c>
      <c r="B1094" s="4" t="str">
        <f>"2308133712"</f>
        <v>2308133712</v>
      </c>
      <c r="C1094" s="4" t="str">
        <f t="shared" si="17"/>
        <v>2023102</v>
      </c>
      <c r="D1094" s="4">
        <v>52</v>
      </c>
      <c r="E1094" s="4"/>
    </row>
    <row r="1095" s="1" customFormat="1" ht="30" customHeight="1" spans="1:5">
      <c r="A1095" s="4">
        <v>1093</v>
      </c>
      <c r="B1095" s="4" t="str">
        <f>"2308133713"</f>
        <v>2308133713</v>
      </c>
      <c r="C1095" s="4" t="str">
        <f t="shared" si="17"/>
        <v>2023102</v>
      </c>
      <c r="D1095" s="4">
        <v>65</v>
      </c>
      <c r="E1095" s="4"/>
    </row>
    <row r="1096" s="1" customFormat="1" ht="30" customHeight="1" spans="1:5">
      <c r="A1096" s="4">
        <v>1094</v>
      </c>
      <c r="B1096" s="4" t="str">
        <f>"2308133714"</f>
        <v>2308133714</v>
      </c>
      <c r="C1096" s="4" t="str">
        <f t="shared" si="17"/>
        <v>2023102</v>
      </c>
      <c r="D1096" s="4">
        <v>67</v>
      </c>
      <c r="E1096" s="4"/>
    </row>
    <row r="1097" s="1" customFormat="1" ht="30" customHeight="1" spans="1:5">
      <c r="A1097" s="4">
        <v>1095</v>
      </c>
      <c r="B1097" s="4" t="str">
        <f>"2308133715"</f>
        <v>2308133715</v>
      </c>
      <c r="C1097" s="4" t="str">
        <f t="shared" si="17"/>
        <v>2023102</v>
      </c>
      <c r="D1097" s="4">
        <v>67</v>
      </c>
      <c r="E1097" s="4"/>
    </row>
    <row r="1098" s="1" customFormat="1" ht="30" customHeight="1" spans="1:5">
      <c r="A1098" s="4">
        <v>1096</v>
      </c>
      <c r="B1098" s="4" t="str">
        <f>"2308133716"</f>
        <v>2308133716</v>
      </c>
      <c r="C1098" s="4" t="str">
        <f t="shared" si="17"/>
        <v>2023102</v>
      </c>
      <c r="D1098" s="4" t="s">
        <v>6</v>
      </c>
      <c r="E1098" s="4"/>
    </row>
    <row r="1099" s="1" customFormat="1" ht="30" customHeight="1" spans="1:5">
      <c r="A1099" s="4">
        <v>1097</v>
      </c>
      <c r="B1099" s="4" t="str">
        <f>"2308133717"</f>
        <v>2308133717</v>
      </c>
      <c r="C1099" s="4" t="str">
        <f t="shared" si="17"/>
        <v>2023102</v>
      </c>
      <c r="D1099" s="4" t="s">
        <v>6</v>
      </c>
      <c r="E1099" s="4"/>
    </row>
    <row r="1100" s="1" customFormat="1" ht="30" customHeight="1" spans="1:5">
      <c r="A1100" s="4">
        <v>1098</v>
      </c>
      <c r="B1100" s="4" t="str">
        <f>"2308133718"</f>
        <v>2308133718</v>
      </c>
      <c r="C1100" s="4" t="str">
        <f t="shared" si="17"/>
        <v>2023102</v>
      </c>
      <c r="D1100" s="4">
        <v>55</v>
      </c>
      <c r="E1100" s="4"/>
    </row>
    <row r="1101" s="1" customFormat="1" ht="30" customHeight="1" spans="1:5">
      <c r="A1101" s="4">
        <v>1099</v>
      </c>
      <c r="B1101" s="4" t="str">
        <f>"2308133719"</f>
        <v>2308133719</v>
      </c>
      <c r="C1101" s="4" t="str">
        <f t="shared" ref="C1101:C1131" si="18">"2023103"</f>
        <v>2023103</v>
      </c>
      <c r="D1101" s="4">
        <v>48</v>
      </c>
      <c r="E1101" s="4"/>
    </row>
    <row r="1102" s="1" customFormat="1" ht="30" customHeight="1" spans="1:5">
      <c r="A1102" s="4">
        <v>1100</v>
      </c>
      <c r="B1102" s="4" t="str">
        <f>"2308133720"</f>
        <v>2308133720</v>
      </c>
      <c r="C1102" s="4" t="str">
        <f t="shared" si="18"/>
        <v>2023103</v>
      </c>
      <c r="D1102" s="4" t="s">
        <v>6</v>
      </c>
      <c r="E1102" s="4"/>
    </row>
    <row r="1103" s="1" customFormat="1" ht="30" customHeight="1" spans="1:5">
      <c r="A1103" s="4">
        <v>1101</v>
      </c>
      <c r="B1103" s="4" t="str">
        <f>"2308133721"</f>
        <v>2308133721</v>
      </c>
      <c r="C1103" s="4" t="str">
        <f t="shared" si="18"/>
        <v>2023103</v>
      </c>
      <c r="D1103" s="4" t="s">
        <v>6</v>
      </c>
      <c r="E1103" s="4"/>
    </row>
    <row r="1104" s="1" customFormat="1" ht="30" customHeight="1" spans="1:5">
      <c r="A1104" s="4">
        <v>1102</v>
      </c>
      <c r="B1104" s="4" t="str">
        <f>"2308133722"</f>
        <v>2308133722</v>
      </c>
      <c r="C1104" s="4" t="str">
        <f t="shared" si="18"/>
        <v>2023103</v>
      </c>
      <c r="D1104" s="4">
        <v>73</v>
      </c>
      <c r="E1104" s="4"/>
    </row>
    <row r="1105" s="1" customFormat="1" ht="30" customHeight="1" spans="1:5">
      <c r="A1105" s="4">
        <v>1103</v>
      </c>
      <c r="B1105" s="4" t="str">
        <f>"2308133723"</f>
        <v>2308133723</v>
      </c>
      <c r="C1105" s="4" t="str">
        <f t="shared" si="18"/>
        <v>2023103</v>
      </c>
      <c r="D1105" s="4" t="s">
        <v>6</v>
      </c>
      <c r="E1105" s="4"/>
    </row>
    <row r="1106" s="1" customFormat="1" ht="30" customHeight="1" spans="1:5">
      <c r="A1106" s="4">
        <v>1104</v>
      </c>
      <c r="B1106" s="4" t="str">
        <f>"2308133724"</f>
        <v>2308133724</v>
      </c>
      <c r="C1106" s="4" t="str">
        <f t="shared" si="18"/>
        <v>2023103</v>
      </c>
      <c r="D1106" s="4">
        <v>57</v>
      </c>
      <c r="E1106" s="4"/>
    </row>
    <row r="1107" s="1" customFormat="1" ht="30" customHeight="1" spans="1:5">
      <c r="A1107" s="4">
        <v>1105</v>
      </c>
      <c r="B1107" s="4" t="str">
        <f>"2308133725"</f>
        <v>2308133725</v>
      </c>
      <c r="C1107" s="4" t="str">
        <f t="shared" si="18"/>
        <v>2023103</v>
      </c>
      <c r="D1107" s="4" t="s">
        <v>6</v>
      </c>
      <c r="E1107" s="4"/>
    </row>
    <row r="1108" s="1" customFormat="1" ht="30" customHeight="1" spans="1:5">
      <c r="A1108" s="4">
        <v>1106</v>
      </c>
      <c r="B1108" s="4" t="str">
        <f>"2308133726"</f>
        <v>2308133726</v>
      </c>
      <c r="C1108" s="4" t="str">
        <f t="shared" si="18"/>
        <v>2023103</v>
      </c>
      <c r="D1108" s="4" t="s">
        <v>6</v>
      </c>
      <c r="E1108" s="4"/>
    </row>
    <row r="1109" s="1" customFormat="1" ht="30" customHeight="1" spans="1:5">
      <c r="A1109" s="4">
        <v>1107</v>
      </c>
      <c r="B1109" s="4" t="str">
        <f>"2308133727"</f>
        <v>2308133727</v>
      </c>
      <c r="C1109" s="4" t="str">
        <f t="shared" si="18"/>
        <v>2023103</v>
      </c>
      <c r="D1109" s="4">
        <v>63</v>
      </c>
      <c r="E1109" s="4"/>
    </row>
    <row r="1110" s="1" customFormat="1" ht="30" customHeight="1" spans="1:5">
      <c r="A1110" s="4">
        <v>1108</v>
      </c>
      <c r="B1110" s="4" t="str">
        <f>"2308133728"</f>
        <v>2308133728</v>
      </c>
      <c r="C1110" s="4" t="str">
        <f t="shared" si="18"/>
        <v>2023103</v>
      </c>
      <c r="D1110" s="4">
        <v>53</v>
      </c>
      <c r="E1110" s="4"/>
    </row>
    <row r="1111" s="1" customFormat="1" ht="30" customHeight="1" spans="1:5">
      <c r="A1111" s="4">
        <v>1109</v>
      </c>
      <c r="B1111" s="4" t="str">
        <f>"2308133729"</f>
        <v>2308133729</v>
      </c>
      <c r="C1111" s="4" t="str">
        <f t="shared" si="18"/>
        <v>2023103</v>
      </c>
      <c r="D1111" s="4" t="s">
        <v>6</v>
      </c>
      <c r="E1111" s="4"/>
    </row>
    <row r="1112" s="1" customFormat="1" ht="30" customHeight="1" spans="1:5">
      <c r="A1112" s="4">
        <v>1110</v>
      </c>
      <c r="B1112" s="4" t="str">
        <f>"2308133730"</f>
        <v>2308133730</v>
      </c>
      <c r="C1112" s="4" t="str">
        <f t="shared" si="18"/>
        <v>2023103</v>
      </c>
      <c r="D1112" s="4" t="s">
        <v>6</v>
      </c>
      <c r="E1112" s="4"/>
    </row>
    <row r="1113" s="1" customFormat="1" ht="30" customHeight="1" spans="1:5">
      <c r="A1113" s="4">
        <v>1111</v>
      </c>
      <c r="B1113" s="4" t="str">
        <f>"2308133801"</f>
        <v>2308133801</v>
      </c>
      <c r="C1113" s="4" t="str">
        <f t="shared" si="18"/>
        <v>2023103</v>
      </c>
      <c r="D1113" s="4">
        <v>66</v>
      </c>
      <c r="E1113" s="4"/>
    </row>
    <row r="1114" s="1" customFormat="1" ht="30" customHeight="1" spans="1:5">
      <c r="A1114" s="4">
        <v>1112</v>
      </c>
      <c r="B1114" s="4" t="str">
        <f>"2308133802"</f>
        <v>2308133802</v>
      </c>
      <c r="C1114" s="4" t="str">
        <f t="shared" si="18"/>
        <v>2023103</v>
      </c>
      <c r="D1114" s="4">
        <v>72</v>
      </c>
      <c r="E1114" s="4"/>
    </row>
    <row r="1115" s="1" customFormat="1" ht="30" customHeight="1" spans="1:5">
      <c r="A1115" s="4">
        <v>1113</v>
      </c>
      <c r="B1115" s="4" t="str">
        <f>"2308133803"</f>
        <v>2308133803</v>
      </c>
      <c r="C1115" s="4" t="str">
        <f t="shared" si="18"/>
        <v>2023103</v>
      </c>
      <c r="D1115" s="4">
        <v>52</v>
      </c>
      <c r="E1115" s="4"/>
    </row>
    <row r="1116" s="1" customFormat="1" ht="30" customHeight="1" spans="1:5">
      <c r="A1116" s="4">
        <v>1114</v>
      </c>
      <c r="B1116" s="4" t="str">
        <f>"2308133804"</f>
        <v>2308133804</v>
      </c>
      <c r="C1116" s="4" t="str">
        <f t="shared" si="18"/>
        <v>2023103</v>
      </c>
      <c r="D1116" s="4" t="s">
        <v>6</v>
      </c>
      <c r="E1116" s="4"/>
    </row>
    <row r="1117" s="1" customFormat="1" ht="30" customHeight="1" spans="1:5">
      <c r="A1117" s="4">
        <v>1115</v>
      </c>
      <c r="B1117" s="4" t="str">
        <f>"2308133805"</f>
        <v>2308133805</v>
      </c>
      <c r="C1117" s="4" t="str">
        <f t="shared" si="18"/>
        <v>2023103</v>
      </c>
      <c r="D1117" s="4">
        <v>62</v>
      </c>
      <c r="E1117" s="4"/>
    </row>
    <row r="1118" s="1" customFormat="1" ht="30" customHeight="1" spans="1:5">
      <c r="A1118" s="4">
        <v>1116</v>
      </c>
      <c r="B1118" s="4" t="str">
        <f>"2308133806"</f>
        <v>2308133806</v>
      </c>
      <c r="C1118" s="4" t="str">
        <f t="shared" si="18"/>
        <v>2023103</v>
      </c>
      <c r="D1118" s="4" t="s">
        <v>6</v>
      </c>
      <c r="E1118" s="4"/>
    </row>
    <row r="1119" s="1" customFormat="1" ht="30" customHeight="1" spans="1:5">
      <c r="A1119" s="4">
        <v>1117</v>
      </c>
      <c r="B1119" s="4" t="str">
        <f>"2308133807"</f>
        <v>2308133807</v>
      </c>
      <c r="C1119" s="4" t="str">
        <f t="shared" si="18"/>
        <v>2023103</v>
      </c>
      <c r="D1119" s="4">
        <v>68</v>
      </c>
      <c r="E1119" s="4"/>
    </row>
    <row r="1120" s="1" customFormat="1" ht="30" customHeight="1" spans="1:5">
      <c r="A1120" s="4">
        <v>1118</v>
      </c>
      <c r="B1120" s="4" t="str">
        <f>"2308133808"</f>
        <v>2308133808</v>
      </c>
      <c r="C1120" s="4" t="str">
        <f t="shared" si="18"/>
        <v>2023103</v>
      </c>
      <c r="D1120" s="4" t="s">
        <v>6</v>
      </c>
      <c r="E1120" s="4"/>
    </row>
    <row r="1121" s="1" customFormat="1" ht="30" customHeight="1" spans="1:5">
      <c r="A1121" s="4">
        <v>1119</v>
      </c>
      <c r="B1121" s="4" t="str">
        <f>"2308133809"</f>
        <v>2308133809</v>
      </c>
      <c r="C1121" s="4" t="str">
        <f t="shared" si="18"/>
        <v>2023103</v>
      </c>
      <c r="D1121" s="4">
        <v>59</v>
      </c>
      <c r="E1121" s="4"/>
    </row>
    <row r="1122" s="1" customFormat="1" ht="30" customHeight="1" spans="1:5">
      <c r="A1122" s="4">
        <v>1120</v>
      </c>
      <c r="B1122" s="4" t="str">
        <f>"2308133810"</f>
        <v>2308133810</v>
      </c>
      <c r="C1122" s="4" t="str">
        <f t="shared" si="18"/>
        <v>2023103</v>
      </c>
      <c r="D1122" s="4">
        <v>69</v>
      </c>
      <c r="E1122" s="4"/>
    </row>
    <row r="1123" s="1" customFormat="1" ht="30" customHeight="1" spans="1:5">
      <c r="A1123" s="4">
        <v>1121</v>
      </c>
      <c r="B1123" s="4" t="str">
        <f>"2308133811"</f>
        <v>2308133811</v>
      </c>
      <c r="C1123" s="4" t="str">
        <f t="shared" si="18"/>
        <v>2023103</v>
      </c>
      <c r="D1123" s="4">
        <v>73</v>
      </c>
      <c r="E1123" s="4"/>
    </row>
    <row r="1124" s="1" customFormat="1" ht="30" customHeight="1" spans="1:5">
      <c r="A1124" s="4">
        <v>1122</v>
      </c>
      <c r="B1124" s="4" t="str">
        <f>"2308133812"</f>
        <v>2308133812</v>
      </c>
      <c r="C1124" s="4" t="str">
        <f t="shared" si="18"/>
        <v>2023103</v>
      </c>
      <c r="D1124" s="4">
        <v>53</v>
      </c>
      <c r="E1124" s="4"/>
    </row>
    <row r="1125" s="1" customFormat="1" ht="30" customHeight="1" spans="1:5">
      <c r="A1125" s="4">
        <v>1123</v>
      </c>
      <c r="B1125" s="4" t="str">
        <f>"2308133813"</f>
        <v>2308133813</v>
      </c>
      <c r="C1125" s="4" t="str">
        <f t="shared" si="18"/>
        <v>2023103</v>
      </c>
      <c r="D1125" s="4">
        <v>56</v>
      </c>
      <c r="E1125" s="4"/>
    </row>
    <row r="1126" s="1" customFormat="1" ht="30" customHeight="1" spans="1:5">
      <c r="A1126" s="4">
        <v>1124</v>
      </c>
      <c r="B1126" s="4" t="str">
        <f>"2308133814"</f>
        <v>2308133814</v>
      </c>
      <c r="C1126" s="4" t="str">
        <f t="shared" si="18"/>
        <v>2023103</v>
      </c>
      <c r="D1126" s="4">
        <v>61</v>
      </c>
      <c r="E1126" s="4"/>
    </row>
    <row r="1127" s="1" customFormat="1" ht="30" customHeight="1" spans="1:5">
      <c r="A1127" s="4">
        <v>1125</v>
      </c>
      <c r="B1127" s="4" t="str">
        <f>"2308133815"</f>
        <v>2308133815</v>
      </c>
      <c r="C1127" s="4" t="str">
        <f t="shared" si="18"/>
        <v>2023103</v>
      </c>
      <c r="D1127" s="4" t="s">
        <v>6</v>
      </c>
      <c r="E1127" s="4"/>
    </row>
    <row r="1128" s="1" customFormat="1" ht="30" customHeight="1" spans="1:5">
      <c r="A1128" s="4">
        <v>1126</v>
      </c>
      <c r="B1128" s="4" t="str">
        <f>"2308133816"</f>
        <v>2308133816</v>
      </c>
      <c r="C1128" s="4" t="str">
        <f t="shared" si="18"/>
        <v>2023103</v>
      </c>
      <c r="D1128" s="4">
        <v>61</v>
      </c>
      <c r="E1128" s="4"/>
    </row>
    <row r="1129" s="1" customFormat="1" ht="30" customHeight="1" spans="1:5">
      <c r="A1129" s="4">
        <v>1127</v>
      </c>
      <c r="B1129" s="4" t="str">
        <f>"2308133817"</f>
        <v>2308133817</v>
      </c>
      <c r="C1129" s="4" t="str">
        <f t="shared" si="18"/>
        <v>2023103</v>
      </c>
      <c r="D1129" s="4">
        <v>51</v>
      </c>
      <c r="E1129" s="4"/>
    </row>
    <row r="1130" s="1" customFormat="1" ht="30" customHeight="1" spans="1:5">
      <c r="A1130" s="4">
        <v>1128</v>
      </c>
      <c r="B1130" s="4" t="str">
        <f>"2308133818"</f>
        <v>2308133818</v>
      </c>
      <c r="C1130" s="4" t="str">
        <f t="shared" si="18"/>
        <v>2023103</v>
      </c>
      <c r="D1130" s="4" t="s">
        <v>6</v>
      </c>
      <c r="E1130" s="4"/>
    </row>
    <row r="1131" s="1" customFormat="1" ht="30" customHeight="1" spans="1:5">
      <c r="A1131" s="4">
        <v>1129</v>
      </c>
      <c r="B1131" s="4" t="str">
        <f>"2308133819"</f>
        <v>2308133819</v>
      </c>
      <c r="C1131" s="4" t="str">
        <f t="shared" si="18"/>
        <v>2023103</v>
      </c>
      <c r="D1131" s="4">
        <v>53</v>
      </c>
      <c r="E1131" s="4"/>
    </row>
    <row r="1132" s="1" customFormat="1"/>
  </sheetData>
  <autoFilter ref="B2:D1131">
    <extLst/>
  </autoFilter>
  <sortState ref="B1:H1130">
    <sortCondition ref="B1"/>
  </sortState>
  <mergeCells count="1">
    <mergeCell ref="A1:E1"/>
  </mergeCells>
  <printOptions horizontalCentered="1"/>
  <pageMargins left="0.700694444444445" right="0.700694444444445" top="0.314583333333333" bottom="0.236111111111111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(●´ڡ`●)不给糖就捣蛋</cp:lastModifiedBy>
  <dcterms:created xsi:type="dcterms:W3CDTF">2023-05-12T11:15:00Z</dcterms:created>
  <dcterms:modified xsi:type="dcterms:W3CDTF">2023-08-14T01:48:41Z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8B2838F2C40C4034928CB99CDED1C450_13</vt:lpwstr>
  </property>
  <property fmtid="{D5CDD505-2E9C-101B-9397-08002B2CF9AE}" pid="3" name="KSOProductBuildVer">
    <vt:lpwstr>2052-12.1.0.15336</vt:lpwstr>
  </property>
</Properties>
</file>